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501" activeTab="1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  <definedName name="_xlnm.Print_Area" localSheetId="1">Лист2!$A$1:$D$55</definedName>
  </definedNames>
  <calcPr calcId="145621"/>
</workbook>
</file>

<file path=xl/calcChain.xml><?xml version="1.0" encoding="utf-8"?>
<calcChain xmlns="http://schemas.openxmlformats.org/spreadsheetml/2006/main">
  <c r="C51" i="2" l="1"/>
  <c r="C53" i="2" s="1"/>
  <c r="C37" i="2"/>
  <c r="C33" i="2"/>
  <c r="C36" i="2" l="1"/>
  <c r="C27" i="2"/>
  <c r="C19" i="2"/>
  <c r="C16" i="2"/>
  <c r="C24" i="2"/>
  <c r="C13" i="2" l="1"/>
  <c r="C48" i="2"/>
  <c r="C55" i="2" l="1"/>
  <c r="D122" i="1"/>
  <c r="D121" i="1" l="1"/>
  <c r="D112" i="1"/>
  <c r="D64" i="1"/>
  <c r="D46" i="1"/>
  <c r="D33" i="1"/>
  <c r="D17" i="1"/>
  <c r="D12" i="1"/>
  <c r="D110" i="1"/>
  <c r="D109" i="1"/>
  <c r="D40" i="1"/>
  <c r="D35" i="1" l="1"/>
  <c r="D36" i="1" s="1"/>
  <c r="D32" i="1"/>
  <c r="D31" i="1"/>
  <c r="D30" i="1"/>
  <c r="D29" i="1"/>
  <c r="D28" i="1"/>
  <c r="D117" i="1" l="1"/>
  <c r="D120" i="1"/>
  <c r="D123" i="1" l="1"/>
</calcChain>
</file>

<file path=xl/sharedStrings.xml><?xml version="1.0" encoding="utf-8"?>
<sst xmlns="http://schemas.openxmlformats.org/spreadsheetml/2006/main" count="286" uniqueCount="174">
  <si>
    <t>№ п/п</t>
  </si>
  <si>
    <t>Наименование объекта</t>
  </si>
  <si>
    <t>I</t>
  </si>
  <si>
    <t>II</t>
  </si>
  <si>
    <t>Департамент по социально-экономическому развитию села Томской области:</t>
  </si>
  <si>
    <t>Департамент ЖКХ и государственного жилищного надзора Томской области:</t>
  </si>
  <si>
    <t>Газоснабжение жилых зданий микрорайона "Новоспасский" с.Коларово Томского района Томской области</t>
  </si>
  <si>
    <t>III</t>
  </si>
  <si>
    <t>Департамент транспорта, дорожной деятельности и связи Томской области</t>
  </si>
  <si>
    <t>Реконструкция автомобильной дороги "Томск-Аэропорт" на участке 10-20 км в Томском районе Томской области</t>
  </si>
  <si>
    <t>Примечание</t>
  </si>
  <si>
    <t>Реконструкция автомобильной дороги Томск-Самусь на участке 12-18,5 км в Томской области</t>
  </si>
  <si>
    <t>Реконструкция автомобильной дороги Асино-Батурино, км 60-км 64,6 (с.Минаевка) в Асиновском районе Томской Томской области</t>
  </si>
  <si>
    <t>Реконструкция Объездной дороги г.Томска на участке км7-км 9,2 в Томском районе Томской области</t>
  </si>
  <si>
    <t>Строительство мостового перехода через р.Корза             на автомобильной дороге Парабель-Новиково-Кедровый в Парабельском районе Томской области</t>
  </si>
  <si>
    <t>Строительство мостового перехода через р.Сочига             на автомобильной дороге Парабель-Новиково-Кедровый в Парабельском районе Томской области</t>
  </si>
  <si>
    <t>Строительство мостового перехода через р.Вяловка на автомобильной дороге Парабель-Новиково-Кедровый в Парабельском районе Томской области</t>
  </si>
  <si>
    <t>Реконструкция автомобильной дороги Могильный Мыс  - Парабель-Каргасок на участке км 65-км80 в колпашевском и Парабельском районах Томской области</t>
  </si>
  <si>
    <t>Реконструкция автомобильной дороги Могильный Мыс  - Парабель-Каргасок на участке км 123 -км 143 в колпашевском и Парабельском районах Томской области</t>
  </si>
  <si>
    <t>Реконструкция автомобильной дороги подъезд к с.Вороновка в Шегарском районе Томской области</t>
  </si>
  <si>
    <t>Реконструкция автомобильной дороги: подъезд к д.Старо-Кусково от автомобильной дороги Асино-Батурино</t>
  </si>
  <si>
    <t>Реконструкция автомобильной дороги подъезд к д.Майково Молчановского района Томской области</t>
  </si>
  <si>
    <t xml:space="preserve"> Реконструкция автомобильной дороги "Подъезд к с.Копыловка от автомобильной дороги Асино-Батурино</t>
  </si>
  <si>
    <t>Реконструкция автомобильной дороги: подъезд к с. Копыловка от автомобильной дороги Асино-Батурино</t>
  </si>
  <si>
    <t>Итого:</t>
  </si>
  <si>
    <t>IV</t>
  </si>
  <si>
    <t>Департамент социальной защиты населения Томской области</t>
  </si>
  <si>
    <t>V</t>
  </si>
  <si>
    <t>Департамент по вопросам семьи и детей Томской области</t>
  </si>
  <si>
    <t>VI</t>
  </si>
  <si>
    <t>Департамент энергетики Администрации Томской области</t>
  </si>
  <si>
    <t>Газораспределительные сети г.Колпашево и с.Тогур Колпашевского района Томской области VII очередь</t>
  </si>
  <si>
    <t>Газоснабжение с. Тегульдет Тегульдетского района Томской области</t>
  </si>
  <si>
    <t>Газоснабжение с.Бакчар Бакчарского района Томской области</t>
  </si>
  <si>
    <t>Газоснабжение с.Подгорное Чаинского района Томской области</t>
  </si>
  <si>
    <t>VII</t>
  </si>
  <si>
    <t>Департамент общего образования Томской области</t>
  </si>
  <si>
    <t xml:space="preserve">Строительство спортивного зала ОГКОУ КШИ "Колпашевский кадетский корпус" в г.Колпашево" </t>
  </si>
  <si>
    <t xml:space="preserve">"Спортивный комплекс ОГБОУ "Томский физико-технический лицей" в г.Томске </t>
  </si>
  <si>
    <t>Департамент архитектуры и строительства Томской области</t>
  </si>
  <si>
    <t>Хирургический корпус на 120 коек с поликлиникой на 200 посещений в смену ОГУЗ "Томский областной онкологический диспансер" в г.Томске</t>
  </si>
  <si>
    <t>Пристройка к ТЮЗу</t>
  </si>
  <si>
    <t>ВСЕГО, в том числе:</t>
  </si>
  <si>
    <t>Приложение № 3</t>
  </si>
  <si>
    <t>начато строительство</t>
  </si>
  <si>
    <t>подготовлены проекты, проведены экспертизы</t>
  </si>
  <si>
    <t>подготовлен проект,проведена  экспертиза</t>
  </si>
  <si>
    <t>объектов, по которым подготовлены проекты</t>
  </si>
  <si>
    <t>объектов, по котоым  начато строительство</t>
  </si>
  <si>
    <t>Реконструкция водозабора и станции очистки питьевой воды в г.Асино Томской области</t>
  </si>
  <si>
    <t>Напорный канализационный коллектор от КНС-Обь в г.Стрежевом</t>
  </si>
  <si>
    <t>Реконструкция водозабора из подземного источника и станция водоподготовки по ул.Юбилейной в с.Подгорном Чаинского района Томской области. Магистральный водопровод к микрорайону Сельхозхимия</t>
  </si>
  <si>
    <t>Строительство блочной модульной котельной в п. Геологический Каргасокского района Томской области</t>
  </si>
  <si>
    <t>Остаток сметной стоимости объекта на 01.01.2017 в ценах 2017 года в тыс. руб.</t>
  </si>
  <si>
    <t>Водопровод и станция обезжелезивания воды в с. Александровском Томской области (ул. Мира-ул. Майская)</t>
  </si>
  <si>
    <t>завершение работ планировалось в 2016 году</t>
  </si>
  <si>
    <t>Реконструкция учебного корпуса ОГКОУ "Моряковская специальная (коррекционная) школа-интернат для детей-сирот и детей, оставшихся без попеченния родителей, с ограниченными возможностями здоровья VIII вида" в с. Моряковский затон Томского района Томской области. Строительство здания пристройки по ул. Советской, 3а"</t>
  </si>
  <si>
    <t>ПСД  разработана в ценах 2015 года- 22316,19 тыс. руб. Ограничение кассовых выплат на 2016 год 18640 т.р.</t>
  </si>
  <si>
    <t>Газификация п. Заводской, д. Прокоп Парабельского района Томской области</t>
  </si>
  <si>
    <t>Газоснабжение мкр. ЦРБ в границах ул. Кирова- ул. Восточная, пер. Южный-ул. Школьная в с. Каргасок Каргасокского района Томской области</t>
  </si>
  <si>
    <t>начато строительство в 2016 году</t>
  </si>
  <si>
    <t>+</t>
  </si>
  <si>
    <t>Не предусмотренные Приложением 9 законопроекта  на 2017 год и плановый период 2018 и 2019 годов объекты капитального строительства, строительство (реконструкция), техническое перевооружение, либо финансирование мероприятий по подготовке проектно-сметной документации которых начато в предшествующих либо текущем финансовом годах и осуществлялось с использованием средств областного и (или) федерального бюджета, .</t>
  </si>
  <si>
    <t>Строительство газовой котельной в ОГАУ "Дом-интернат для престарелых и инвалидов "Лесная дача" в п. Победа Шегарского района</t>
  </si>
  <si>
    <t>объекты отсутствуют</t>
  </si>
  <si>
    <t>Департамент здравоохранения Томской области</t>
  </si>
  <si>
    <t>Департамент по молодежной политике, физической культуре и спорту Томской области</t>
  </si>
  <si>
    <t>Реконструкция спортивного комплекса «Юпитер» ОГАУ «Центр спортивной подготовки сборных команд Томской области» по ул.Смирнова, 48б в г.Томске</t>
  </si>
  <si>
    <t>Спортивный зал для ОГБОУ «Шегарская специализированная (коррекционная) общеобразовательная школа-интернат для обучающихся, воспитанников с ограни-ченными возможностями здоровья VIII вида» в п.Победа Шегарского района Томской области</t>
  </si>
  <si>
    <t xml:space="preserve">Строительство спортивного зала ОГКОУ КШИ "Колпашевский кадетский корпус" в г.Колпашево </t>
  </si>
  <si>
    <t>Строительство универсальной спортивной площадки ОГБОУ СПО "Колледж индустрии питания, торговли и сферы услуг" расположенной по адресу: г.Томск, ул.Ивана Черных, 85/2</t>
  </si>
  <si>
    <t>Строительство универсального спортивного зала по адресу: г.Томск, пр.Мира, 28</t>
  </si>
  <si>
    <t xml:space="preserve">Реконструкция стадиона "Юность" в с.Каргасок Томской области </t>
  </si>
  <si>
    <t>Спортивный комплекс «Юность» по ул.Советской, 27 в г.Асино Асиновского района Томской области. Реконструкция</t>
  </si>
  <si>
    <t>Строительство комплексной спортивной площадки по адресу: Томская область, Томский район, с.Межениновка, ул.Первомайская, 21</t>
  </si>
  <si>
    <t>строительство комплексной спортивной площадки по адресу: Томская область, г.Кедровый, с Пудино, ул.Горького,8</t>
  </si>
  <si>
    <t>Строительство открытой универсальной спортивной площадки в п.Синий Утес Томского района Томской области</t>
  </si>
  <si>
    <t>Реконструкция здания спортивного комплекса «Молодость» МАОУ ДОД ДЮСШ им.Л.Егоровой по адресу: Томская область, г.Северск, ул.Мира, 27</t>
  </si>
  <si>
    <t>Департамент профессионального образования Томской области</t>
  </si>
  <si>
    <t>Общеобразовательная организция на 1100 мест по ул. Дизайнеров, 4 в. Г. Томске</t>
  </si>
  <si>
    <t>подготовлен проект, экспертиза не требуется</t>
  </si>
  <si>
    <t>строительство начато в 2013 году</t>
  </si>
  <si>
    <t>строительство начато в 2016 году</t>
  </si>
  <si>
    <t>Левобережная объездная автодорога г. Томска в Томской области. Вторая очередь строительства. Корректировка. 1 этап</t>
  </si>
  <si>
    <t>Улицы № 1 и № 2 микрорайона № 13 жилого района "Восточный" в г. Томске</t>
  </si>
  <si>
    <t>Строительство инженерной инфраструктуры микрорайона Аэропорт с. Подгорное Чаинского района Томской области</t>
  </si>
  <si>
    <t>ПСД нет</t>
  </si>
  <si>
    <t>Строительство сетей водоснабжения до п. Зональная станция и п. Аникино, в том числе приобретение проектной документации</t>
  </si>
  <si>
    <t>Жилые улицы Тояновская и № 1 микрорайона, ограниченного ул. Тояновской и ул. Степановской в п. Зональная Станция в Томском районе Томской области</t>
  </si>
  <si>
    <t>Начальная общеобразовательная организация на 100 мест с помещениями дошкольных групп на 100 мест в микрорайоне "Южные ворота" в п. Зональная Станция Томского района Томской области</t>
  </si>
  <si>
    <t>Детский сад на 80 мест в МКР "Северный" Заречного сельского поселения Томского района Томской области</t>
  </si>
  <si>
    <t>Инженерная инфраструктура и благоустройство нового микрорайона индивидуального жилого строительства в д. Губино Томского района Томской области</t>
  </si>
  <si>
    <t>Инженерная инфраструктура нового микрорайона в с. Кафтанчиково Томского района</t>
  </si>
  <si>
    <t>Инженерная инфраструктура нового микрорайона в д. Кисловка Томского района</t>
  </si>
  <si>
    <t>Строительство транспортной развязки с ж.д. Тайга - Томск на 76 км</t>
  </si>
  <si>
    <t>Проезд по ул. Ковалева в микрорайоне № 13 жилого района "Восточный" в г. Томске</t>
  </si>
  <si>
    <t>Проезд Новый в микрорайоне №12 в г. Северске Томской области</t>
  </si>
  <si>
    <t>Улица Солнечная в г. Северске Томской области. Участок от ул. Ленина-Ленинградской до ул. Южный проезд</t>
  </si>
  <si>
    <t>Строительство инженерной инфраструктуры на территории для размещения индивидуального жилищного строительство в п. Самусь ЗАТО Северск Томской области</t>
  </si>
  <si>
    <t>Инфраструктурное обустройство земельных участков, предоставленных (подлежащих предоставлению) для индивидуального жилищного строительства семьям, имеющим трех и более детей, и иным льготным категориям граждан в 13-ом микрорайоне г. Стрежевого</t>
  </si>
  <si>
    <t>Строительство объектов инженерной инфраструктуры мкр. Сельхозхимия с. Подгорное Чаинского района Томской области</t>
  </si>
  <si>
    <t>Строительство улично-дорожной сети в микрорайоне "Юго-Западный" (пер. Березовый, ул. Березовая, ул. Российская, ул. Медиков, ул. Чехова) в р.п. Белый Яр Верхнекетского района Томской области ( 1 очередь)</t>
  </si>
  <si>
    <t>Инженерная и транспортная инфраструктура микрорайона " Лесной" в селе Зырянское, Зырянского района, Томской области</t>
  </si>
  <si>
    <t>Дороги микрорайона в границах ул. Комсомольская, ул. Пионерская, ул. Зонная, ул. Мичурина в г. Асино</t>
  </si>
  <si>
    <t>Автомобильные дороги в районе Кузовлевского тракта в г. Томске</t>
  </si>
  <si>
    <t>Сети водоснабжения в районе Кузовлевского тракта в г. Томске</t>
  </si>
  <si>
    <t>Сети теплоснабжения в районе Кузовлевского тракта в г. Томске</t>
  </si>
  <si>
    <t>Сети газоснабжения в районе Кузовлевского тракта в г. Томске</t>
  </si>
  <si>
    <t>Сети связи в районе Кузовлевского тракта в г. Томске</t>
  </si>
  <si>
    <t>Сети ливневой канализации в районе Кузовлевского тракта в г. Томске</t>
  </si>
  <si>
    <t xml:space="preserve">Сети  канализации в районе Кузовлевского тракта в г. Томске </t>
  </si>
  <si>
    <t>Сети ВЛ 10 кВ (воздушная линия СИП 2А, освещение) в районе Кузовлевского тракта в г. Томске</t>
  </si>
  <si>
    <t xml:space="preserve">в том числе ПИР - 1595,19 </t>
  </si>
  <si>
    <t>в т.ч. ПИР - 2 033,75</t>
  </si>
  <si>
    <t>в т.ч. ПИР - 2695</t>
  </si>
  <si>
    <t>в том числе ПСД - 5 950,7 тыс. руб</t>
  </si>
  <si>
    <t>в том числе ПСД- 2 85,2</t>
  </si>
  <si>
    <t>ПСД, заключения. Ограничение кассовых выплат на 2016 год 115459,37 т.р.</t>
  </si>
  <si>
    <t>Строительство с 2008 года</t>
  </si>
  <si>
    <t>Реконструкция дома под начальную школу по адресу: Томская область, Шегарский район, с. Новоильинка, ул. Байкал, 1</t>
  </si>
  <si>
    <t>Газоснабжение МО "Асиновское городское поселение", г. Асино Томской области</t>
  </si>
  <si>
    <t>подготовлены проекты, проведены экспертизы. Ограничение кассовых выплат</t>
  </si>
  <si>
    <t>Реконструкция МБОУ "СОШ № 78" (пристройка начальной школы) по ул. Чапаева, 22 в городе Северске Томской области</t>
  </si>
  <si>
    <t>Общеобразовательное учреждение на 400 учащихся по ул. Парковая, 4 в с. Парабель Парабельского района Томской области</t>
  </si>
  <si>
    <t>Строительство здания школы МБОУ «Саровская СОШ» с размещением 2-х групп дошкольного образования по адресу :Томская область, Колпашевский район, п.Большая Саровка, ул.Советская,19</t>
  </si>
  <si>
    <t xml:space="preserve"> Строительство центрального здания МОУ «Озеренская СОШ» в с.Озерное Колпашевского района Томской области</t>
  </si>
  <si>
    <t>Среднее общеобразовательное учреждение на 80 учащихся по ул. Школьной, 4 в пос. Молодёжном, Каргасокского района Томской области</t>
  </si>
  <si>
    <t>Строительство общеобразовательного учреждения на 400 учащихся, Томский район, с.Корнилово, ул. Крещенская, 147/1</t>
  </si>
  <si>
    <t>МАОУ "Кожевниковская СОШ № 1" Кожевниковский район, с. Кожевниково</t>
  </si>
  <si>
    <t>Строительство общеобразовательной организации на 1100 мест в п. Зональная Станция., мкр. Южные ворота</t>
  </si>
  <si>
    <t>Строительство здания для размещения общеобразовательного учреждения по адресу: г.Томск ул.П.Федоровского</t>
  </si>
  <si>
    <t>Реконструкция МБОУ "Кривошеинская СОШ им. Героя Советского Союза Ф.М. Зинченко"</t>
  </si>
  <si>
    <t>Учебный корпус на 60 мест для ОГБОУ "Шегарская школа-интернат"</t>
  </si>
  <si>
    <t>ПСД находится в разработке (контракт № 16 от 13.02.2015) Окончание 2 квартал 2016 года</t>
  </si>
  <si>
    <t>Строительство детского хоккейного корта по адресу: Томский район, п.Аэропорт, уч.13.</t>
  </si>
  <si>
    <t>МКР № 9 жилищного комплекса "Солнечная долина" в г. Томске (территория, ограниченная пр. Новаторов, ул. А Крячкова, ул. П. Федоровского в г. Томске). Общеобразовательная школа на 1272 места. 1 этап.</t>
  </si>
  <si>
    <t>№ п/п по департаментам</t>
  </si>
  <si>
    <t>VIII</t>
  </si>
  <si>
    <t>"Газоснабжение с. Итатка Томской области"</t>
  </si>
  <si>
    <t>по объектам газификации была ГП по разработке ПСД на данные объекты. ПСД разработано на 35 (примерно) объектов с разбивко по очередям до 26 очередей. СМР ориентировочно 1,5 млрд. руб. 7 очередь один из таких объектов.</t>
  </si>
  <si>
    <t>XI</t>
  </si>
  <si>
    <t>X</t>
  </si>
  <si>
    <t>IX</t>
  </si>
  <si>
    <t>1. Объекты незавершенного строительства</t>
  </si>
  <si>
    <t>Итого по объектам незавершенного строительства</t>
  </si>
  <si>
    <t>2. Объекты, на строительство которых разработана проектная документация</t>
  </si>
  <si>
    <t>ВСЕГО:</t>
  </si>
  <si>
    <t>Инженерные сети микрорайона "Победа" г. Колпашево Колпашевского района Томской области. Реконструкция</t>
  </si>
  <si>
    <t>Остаток сметной стоимости объекта на 01.01.2018 в ценах 2018 года в тыс. руб.</t>
  </si>
  <si>
    <t>РАСЧЕТ НА 19-20 ГГ</t>
  </si>
  <si>
    <t>с учетом замечаний ДАС по индексам</t>
  </si>
  <si>
    <t>Ранее было 2 объекта: Победа+Звезда. Звезду закончили. Осталась Победа</t>
  </si>
  <si>
    <t>контракт в 2017. Должны завершить.</t>
  </si>
  <si>
    <t>заключение №70-1-6-0080-14 от 22.09.2014 сметная стоимость 122856,55 тр. Фининсировался в 2013 году в сумме 21611,46 тр.</t>
  </si>
  <si>
    <t>начало в 2014 году, 1 этап, экспертиза+достоверность есть</t>
  </si>
  <si>
    <t>Газоснабжение д. Большое Протопопово, д. Малое Протопопово и п. Мирный Томского района Томской области. II этап.</t>
  </si>
  <si>
    <t>Улицы №1 и Улицы №2 микрорайона №13 жилого района "Восточный" в г. Томске</t>
  </si>
  <si>
    <t>строительство начато в 2014 году</t>
  </si>
  <si>
    <t>строительство начато в 2010 году</t>
  </si>
  <si>
    <t>Реконструкция автомобильной дороги Могильный Мыс  - Парабель-Каргасок на участке км 123 -км 143 в Колпашевском и Парабельском районах Томской области</t>
  </si>
  <si>
    <t>Реконструкция автомобильной дороги Могильный Мыс  - Парабель-Каргасок на участке км 65-км80 в Колпашевском и Парабельском районах Томской области</t>
  </si>
  <si>
    <t>Реконструкция спортивного комплекса «Юпитер» ОГАУ «Центр спортивной подготовки сборных команд Томской области» по ул. Смирнова, 48б в г.Томске</t>
  </si>
  <si>
    <t>Реконструкция здания стационара ОГАУЗ "Томская районная больница" по адресу: Томская область, Томский район, с. Моряковский Затон, ул. Советская, 35 (строительство лифтовой шахты с установкой лифта): 2 этап "Установка лифта"</t>
  </si>
  <si>
    <t>строительство начато в 2017 году. Объявлен аукцион на поставку лифтового оборудования</t>
  </si>
  <si>
    <t>начато строительство в 2015 году</t>
  </si>
  <si>
    <t>строительство начато в 2008 году</t>
  </si>
  <si>
    <t>строительство начато в 2012 году</t>
  </si>
  <si>
    <t>Строительство мостового перехода через р.Сочига на автомобильной дороге Парабель-Новиково-Кедровый в Парабельском районе Томской области</t>
  </si>
  <si>
    <t>Строительство мостового перехода через р.Корза на автомобильной дороге Парабель-Новиково-Кедровый в Парабельском районе Томской области</t>
  </si>
  <si>
    <t>строительство начато в 2009 году</t>
  </si>
  <si>
    <t>подготовлены проекты, проведены экспертизы, но строительство не начато</t>
  </si>
  <si>
    <t>Итого по объектам, на строительство которых разработана проектная документация, но строительство не начато</t>
  </si>
  <si>
    <t>Приложение 6</t>
  </si>
  <si>
    <t>Объекты капитального строительства, не предусмотренные Приложением 9 к законопроекту, строительство (реконструкция), техперевооружение, либо финансирование мероприятий по подготовке ПСД которых начато в предшествующих либо текущем финансовом годах и осуществлялось с использованием средств областного и (или)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</si>
</sst>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4" fontId="8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2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4" fontId="5" fillId="0" borderId="1" xfId="0" applyNumberFormat="1" applyFont="1" applyBorder="1"/>
    <xf numFmtId="0" fontId="10" fillId="0" borderId="0" xfId="0" applyFont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6" fillId="5" borderId="0" xfId="0" applyFont="1" applyFill="1"/>
    <xf numFmtId="0" fontId="1" fillId="6" borderId="0" xfId="0" applyFont="1" applyFill="1"/>
    <xf numFmtId="0" fontId="6" fillId="6" borderId="0" xfId="0" applyFont="1" applyFill="1"/>
    <xf numFmtId="0" fontId="1" fillId="7" borderId="0" xfId="0" applyFont="1" applyFill="1"/>
    <xf numFmtId="0" fontId="6" fillId="7" borderId="0" xfId="0" applyFont="1" applyFill="1"/>
    <xf numFmtId="0" fontId="1" fillId="8" borderId="0" xfId="0" applyFont="1" applyFill="1"/>
    <xf numFmtId="0" fontId="6" fillId="8" borderId="0" xfId="0" applyFont="1" applyFill="1"/>
    <xf numFmtId="0" fontId="1" fillId="9" borderId="0" xfId="0" applyFont="1" applyFill="1"/>
    <xf numFmtId="0" fontId="6" fillId="9" borderId="0" xfId="0" applyFont="1" applyFill="1"/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right" vertical="center"/>
    </xf>
    <xf numFmtId="0" fontId="1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164" fontId="2" fillId="10" borderId="2" xfId="0" applyNumberFormat="1" applyFont="1" applyFill="1" applyBorder="1" applyAlignment="1">
      <alignment horizontal="right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0" xfId="0" applyFont="1" applyFill="1"/>
    <xf numFmtId="0" fontId="6" fillId="10" borderId="0" xfId="0" applyFont="1" applyFill="1"/>
    <xf numFmtId="0" fontId="1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 wrapText="1"/>
    </xf>
    <xf numFmtId="4" fontId="2" fillId="9" borderId="1" xfId="0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" fontId="5" fillId="5" borderId="2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showWhiteSpace="0" topLeftCell="A103" zoomScaleNormal="100" workbookViewId="0">
      <selection activeCell="D109" sqref="D109"/>
    </sheetView>
  </sheetViews>
  <sheetFormatPr defaultColWidth="9.109375" defaultRowHeight="13.8" x14ac:dyDescent="0.25"/>
  <cols>
    <col min="1" max="1" width="4.44140625" style="21" customWidth="1"/>
    <col min="2" max="2" width="6.6640625" style="1" customWidth="1"/>
    <col min="3" max="3" width="54.6640625" style="1" customWidth="1"/>
    <col min="4" max="4" width="18.44140625" style="23" customWidth="1"/>
    <col min="5" max="5" width="31.44140625" style="16" customWidth="1"/>
    <col min="6" max="16384" width="9.109375" style="1"/>
  </cols>
  <sheetData>
    <row r="1" spans="1:6" x14ac:dyDescent="0.25">
      <c r="E1" s="16" t="s">
        <v>43</v>
      </c>
    </row>
    <row r="2" spans="1:6" ht="93" customHeight="1" x14ac:dyDescent="0.25">
      <c r="B2" s="114" t="s">
        <v>62</v>
      </c>
      <c r="C2" s="114"/>
      <c r="D2" s="114"/>
      <c r="E2" s="114"/>
    </row>
    <row r="3" spans="1:6" ht="15.6" x14ac:dyDescent="0.3">
      <c r="B3" s="9"/>
      <c r="C3" s="9"/>
      <c r="D3" s="24"/>
      <c r="E3" s="38"/>
    </row>
    <row r="4" spans="1:6" ht="78" customHeight="1" x14ac:dyDescent="0.25">
      <c r="A4" s="2" t="s">
        <v>0</v>
      </c>
      <c r="B4" s="2" t="s">
        <v>136</v>
      </c>
      <c r="C4" s="3" t="s">
        <v>1</v>
      </c>
      <c r="D4" s="25" t="s">
        <v>53</v>
      </c>
      <c r="E4" s="2" t="s">
        <v>10</v>
      </c>
    </row>
    <row r="5" spans="1:6" x14ac:dyDescent="0.25">
      <c r="A5" s="3"/>
      <c r="B5" s="19">
        <v>1</v>
      </c>
      <c r="C5" s="3">
        <v>2</v>
      </c>
      <c r="D5" s="26">
        <v>3</v>
      </c>
      <c r="E5" s="2">
        <v>4</v>
      </c>
    </row>
    <row r="6" spans="1:6" ht="28.95" customHeight="1" x14ac:dyDescent="0.25">
      <c r="A6" s="109" t="s">
        <v>2</v>
      </c>
      <c r="B6" s="110"/>
      <c r="C6" s="11" t="s">
        <v>5</v>
      </c>
      <c r="D6" s="27"/>
      <c r="E6" s="39"/>
    </row>
    <row r="7" spans="1:6" ht="27.6" x14ac:dyDescent="0.25">
      <c r="A7" s="3">
        <v>1</v>
      </c>
      <c r="B7" s="19">
        <v>1</v>
      </c>
      <c r="C7" s="10" t="s">
        <v>49</v>
      </c>
      <c r="D7" s="28">
        <v>141687.1</v>
      </c>
      <c r="E7" s="46" t="s">
        <v>81</v>
      </c>
    </row>
    <row r="8" spans="1:6" ht="27.6" x14ac:dyDescent="0.25">
      <c r="A8" s="3">
        <v>2</v>
      </c>
      <c r="B8" s="19">
        <v>2</v>
      </c>
      <c r="C8" s="10" t="s">
        <v>50</v>
      </c>
      <c r="D8" s="28">
        <v>50648.9</v>
      </c>
      <c r="E8" s="46" t="s">
        <v>81</v>
      </c>
    </row>
    <row r="9" spans="1:6" ht="55.2" x14ac:dyDescent="0.25">
      <c r="A9" s="3">
        <v>3</v>
      </c>
      <c r="B9" s="19">
        <v>3</v>
      </c>
      <c r="C9" s="10" t="s">
        <v>51</v>
      </c>
      <c r="D9" s="28">
        <v>20178.599999999999</v>
      </c>
      <c r="E9" s="46" t="s">
        <v>82</v>
      </c>
    </row>
    <row r="10" spans="1:6" ht="27.6" x14ac:dyDescent="0.25">
      <c r="A10" s="3">
        <v>4</v>
      </c>
      <c r="B10" s="19">
        <v>4</v>
      </c>
      <c r="C10" s="10" t="s">
        <v>52</v>
      </c>
      <c r="D10" s="28">
        <v>28672.1</v>
      </c>
      <c r="E10" s="46" t="s">
        <v>82</v>
      </c>
    </row>
    <row r="11" spans="1:6" ht="30.75" customHeight="1" x14ac:dyDescent="0.25">
      <c r="A11" s="3">
        <v>5</v>
      </c>
      <c r="B11" s="19">
        <v>5</v>
      </c>
      <c r="C11" s="10" t="s">
        <v>54</v>
      </c>
      <c r="D11" s="28">
        <v>30374</v>
      </c>
      <c r="E11" s="46" t="s">
        <v>55</v>
      </c>
    </row>
    <row r="12" spans="1:6" x14ac:dyDescent="0.25">
      <c r="A12" s="3"/>
      <c r="B12" s="19"/>
      <c r="C12" s="4" t="s">
        <v>24</v>
      </c>
      <c r="D12" s="29">
        <f>SUM(D7:D11)</f>
        <v>271560.7</v>
      </c>
      <c r="E12" s="43"/>
    </row>
    <row r="13" spans="1:6" ht="27.6" customHeight="1" x14ac:dyDescent="0.25">
      <c r="A13" s="109" t="s">
        <v>3</v>
      </c>
      <c r="B13" s="110"/>
      <c r="C13" s="12" t="s">
        <v>4</v>
      </c>
      <c r="D13" s="27"/>
      <c r="E13" s="39"/>
      <c r="F13" s="1" t="s">
        <v>61</v>
      </c>
    </row>
    <row r="14" spans="1:6" ht="28.5" customHeight="1" x14ac:dyDescent="0.25">
      <c r="A14" s="3">
        <v>6</v>
      </c>
      <c r="B14" s="19">
        <v>1</v>
      </c>
      <c r="C14" s="6" t="s">
        <v>6</v>
      </c>
      <c r="D14" s="30">
        <v>9773.9079999999994</v>
      </c>
      <c r="E14" s="46" t="s">
        <v>44</v>
      </c>
    </row>
    <row r="15" spans="1:6" ht="44.25" customHeight="1" x14ac:dyDescent="0.25">
      <c r="A15" s="3">
        <v>7</v>
      </c>
      <c r="B15" s="19">
        <v>2</v>
      </c>
      <c r="C15" s="6" t="s">
        <v>59</v>
      </c>
      <c r="D15" s="30">
        <v>8244.5490000000009</v>
      </c>
      <c r="E15" s="46" t="s">
        <v>60</v>
      </c>
    </row>
    <row r="16" spans="1:6" ht="28.5" customHeight="1" x14ac:dyDescent="0.25">
      <c r="A16" s="3">
        <v>8</v>
      </c>
      <c r="B16" s="19">
        <v>3</v>
      </c>
      <c r="C16" s="6" t="s">
        <v>58</v>
      </c>
      <c r="D16" s="30">
        <v>30652.66</v>
      </c>
      <c r="E16" s="46" t="s">
        <v>60</v>
      </c>
    </row>
    <row r="17" spans="1:5" x14ac:dyDescent="0.25">
      <c r="A17" s="3"/>
      <c r="B17" s="19"/>
      <c r="C17" s="4" t="s">
        <v>24</v>
      </c>
      <c r="D17" s="29">
        <f>SUM(D14:D16)</f>
        <v>48671.116999999998</v>
      </c>
      <c r="E17" s="43"/>
    </row>
    <row r="18" spans="1:5" ht="31.95" customHeight="1" x14ac:dyDescent="0.25">
      <c r="A18" s="109" t="s">
        <v>7</v>
      </c>
      <c r="B18" s="110"/>
      <c r="C18" s="12" t="s">
        <v>8</v>
      </c>
      <c r="D18" s="27"/>
      <c r="E18" s="46"/>
    </row>
    <row r="19" spans="1:5" ht="27.6" x14ac:dyDescent="0.25">
      <c r="A19" s="3">
        <v>9</v>
      </c>
      <c r="B19" s="19">
        <v>1</v>
      </c>
      <c r="C19" s="8" t="s">
        <v>9</v>
      </c>
      <c r="D19" s="30">
        <v>343254.2</v>
      </c>
      <c r="E19" s="46" t="s">
        <v>44</v>
      </c>
    </row>
    <row r="20" spans="1:5" ht="27.6" x14ac:dyDescent="0.25">
      <c r="A20" s="3">
        <v>10</v>
      </c>
      <c r="B20" s="19">
        <v>2</v>
      </c>
      <c r="C20" s="7" t="s">
        <v>11</v>
      </c>
      <c r="D20" s="30">
        <v>858313.17</v>
      </c>
      <c r="E20" s="111" t="s">
        <v>45</v>
      </c>
    </row>
    <row r="21" spans="1:5" ht="41.4" x14ac:dyDescent="0.25">
      <c r="A21" s="3">
        <v>11</v>
      </c>
      <c r="B21" s="19">
        <v>3</v>
      </c>
      <c r="C21" s="7" t="s">
        <v>12</v>
      </c>
      <c r="D21" s="30">
        <v>143161.54999999999</v>
      </c>
      <c r="E21" s="112"/>
    </row>
    <row r="22" spans="1:5" ht="30.6" customHeight="1" x14ac:dyDescent="0.25">
      <c r="A22" s="3">
        <v>12</v>
      </c>
      <c r="B22" s="19">
        <v>4</v>
      </c>
      <c r="C22" s="7" t="s">
        <v>13</v>
      </c>
      <c r="D22" s="30">
        <v>233618.62</v>
      </c>
      <c r="E22" s="112"/>
    </row>
    <row r="23" spans="1:5" ht="41.4" x14ac:dyDescent="0.25">
      <c r="A23" s="3">
        <v>13</v>
      </c>
      <c r="B23" s="19">
        <v>5</v>
      </c>
      <c r="C23" s="7" t="s">
        <v>15</v>
      </c>
      <c r="D23" s="30">
        <v>169700.73</v>
      </c>
      <c r="E23" s="112"/>
    </row>
    <row r="24" spans="1:5" ht="41.4" x14ac:dyDescent="0.25">
      <c r="A24" s="3">
        <v>14</v>
      </c>
      <c r="B24" s="19">
        <v>6</v>
      </c>
      <c r="C24" s="7" t="s">
        <v>14</v>
      </c>
      <c r="D24" s="30">
        <v>101192.83</v>
      </c>
      <c r="E24" s="112"/>
    </row>
    <row r="25" spans="1:5" ht="41.4" x14ac:dyDescent="0.25">
      <c r="A25" s="3">
        <v>15</v>
      </c>
      <c r="B25" s="19">
        <v>7</v>
      </c>
      <c r="C25" s="7" t="s">
        <v>16</v>
      </c>
      <c r="D25" s="30">
        <v>48071.03</v>
      </c>
      <c r="E25" s="112"/>
    </row>
    <row r="26" spans="1:5" ht="42" customHeight="1" x14ac:dyDescent="0.25">
      <c r="A26" s="3">
        <v>16</v>
      </c>
      <c r="B26" s="19">
        <v>8</v>
      </c>
      <c r="C26" s="7" t="s">
        <v>17</v>
      </c>
      <c r="D26" s="30">
        <v>1390508.22</v>
      </c>
      <c r="E26" s="112"/>
    </row>
    <row r="27" spans="1:5" ht="48" customHeight="1" x14ac:dyDescent="0.25">
      <c r="A27" s="3">
        <v>17</v>
      </c>
      <c r="B27" s="19">
        <v>9</v>
      </c>
      <c r="C27" s="7" t="s">
        <v>18</v>
      </c>
      <c r="D27" s="30">
        <v>1872501.65</v>
      </c>
      <c r="E27" s="112"/>
    </row>
    <row r="28" spans="1:5" ht="32.4" customHeight="1" x14ac:dyDescent="0.25">
      <c r="A28" s="3">
        <v>18</v>
      </c>
      <c r="B28" s="19">
        <v>10</v>
      </c>
      <c r="C28" s="7" t="s">
        <v>19</v>
      </c>
      <c r="D28" s="30">
        <f>18501.94*1.057</f>
        <v>19556.550579999999</v>
      </c>
      <c r="E28" s="113"/>
    </row>
    <row r="29" spans="1:5" ht="31.2" customHeight="1" x14ac:dyDescent="0.25">
      <c r="A29" s="3">
        <v>19</v>
      </c>
      <c r="B29" s="19">
        <v>11</v>
      </c>
      <c r="C29" s="7" t="s">
        <v>20</v>
      </c>
      <c r="D29" s="30">
        <f>35296.12*1.057</f>
        <v>37307.99884</v>
      </c>
      <c r="E29" s="111" t="s">
        <v>45</v>
      </c>
    </row>
    <row r="30" spans="1:5" ht="27.6" x14ac:dyDescent="0.25">
      <c r="A30" s="3">
        <v>20</v>
      </c>
      <c r="B30" s="19">
        <v>12</v>
      </c>
      <c r="C30" s="7" t="s">
        <v>21</v>
      </c>
      <c r="D30" s="30">
        <f>114325.07*1.057</f>
        <v>120841.59899</v>
      </c>
      <c r="E30" s="112"/>
    </row>
    <row r="31" spans="1:5" ht="30" customHeight="1" x14ac:dyDescent="0.25">
      <c r="A31" s="3">
        <v>21</v>
      </c>
      <c r="B31" s="19">
        <v>13</v>
      </c>
      <c r="C31" s="8" t="s">
        <v>22</v>
      </c>
      <c r="D31" s="30">
        <f>24739.6*1.057</f>
        <v>26149.757199999996</v>
      </c>
      <c r="E31" s="112"/>
    </row>
    <row r="32" spans="1:5" ht="29.4" customHeight="1" x14ac:dyDescent="0.25">
      <c r="A32" s="3">
        <v>22</v>
      </c>
      <c r="B32" s="19">
        <v>14</v>
      </c>
      <c r="C32" s="7" t="s">
        <v>23</v>
      </c>
      <c r="D32" s="30">
        <f>33642.02*1.057</f>
        <v>35559.615139999994</v>
      </c>
      <c r="E32" s="113"/>
    </row>
    <row r="33" spans="1:8" x14ac:dyDescent="0.25">
      <c r="A33" s="3"/>
      <c r="B33" s="20"/>
      <c r="C33" s="4" t="s">
        <v>24</v>
      </c>
      <c r="D33" s="29">
        <f>SUM(D19:D32)</f>
        <v>5399737.5207499992</v>
      </c>
      <c r="E33" s="40"/>
    </row>
    <row r="34" spans="1:8" ht="27.6" x14ac:dyDescent="0.25">
      <c r="A34" s="109" t="s">
        <v>25</v>
      </c>
      <c r="B34" s="110"/>
      <c r="C34" s="11" t="s">
        <v>26</v>
      </c>
      <c r="D34" s="27"/>
      <c r="E34" s="39"/>
    </row>
    <row r="35" spans="1:8" ht="41.4" x14ac:dyDescent="0.25">
      <c r="A35" s="3">
        <v>23</v>
      </c>
      <c r="B35" s="19">
        <v>1</v>
      </c>
      <c r="C35" s="7" t="s">
        <v>63</v>
      </c>
      <c r="D35" s="30">
        <f>1.057*(52339.48-3050)</f>
        <v>52098.980360000001</v>
      </c>
      <c r="E35" s="40" t="s">
        <v>121</v>
      </c>
    </row>
    <row r="36" spans="1:8" x14ac:dyDescent="0.25">
      <c r="A36" s="22"/>
      <c r="B36" s="19"/>
      <c r="C36" s="4" t="s">
        <v>24</v>
      </c>
      <c r="D36" s="29">
        <f>D35</f>
        <v>52098.980360000001</v>
      </c>
      <c r="E36" s="40"/>
    </row>
    <row r="37" spans="1:8" ht="27.6" x14ac:dyDescent="0.25">
      <c r="A37" s="109" t="s">
        <v>27</v>
      </c>
      <c r="B37" s="110"/>
      <c r="C37" s="11" t="s">
        <v>28</v>
      </c>
      <c r="D37" s="27"/>
      <c r="E37" s="39"/>
    </row>
    <row r="38" spans="1:8" x14ac:dyDescent="0.25">
      <c r="A38" s="3"/>
      <c r="B38" s="19"/>
      <c r="C38" s="7" t="s">
        <v>64</v>
      </c>
      <c r="D38" s="26"/>
      <c r="E38" s="40"/>
    </row>
    <row r="39" spans="1:8" ht="30" customHeight="1" x14ac:dyDescent="0.25">
      <c r="A39" s="109" t="s">
        <v>29</v>
      </c>
      <c r="B39" s="110"/>
      <c r="C39" s="11" t="s">
        <v>30</v>
      </c>
      <c r="D39" s="27"/>
      <c r="E39" s="39"/>
    </row>
    <row r="40" spans="1:8" ht="27.6" x14ac:dyDescent="0.25">
      <c r="A40" s="3">
        <v>24</v>
      </c>
      <c r="B40" s="19">
        <v>1</v>
      </c>
      <c r="C40" s="7" t="s">
        <v>31</v>
      </c>
      <c r="D40" s="34">
        <f>69341.03*1.057</f>
        <v>73293.468710000001</v>
      </c>
      <c r="E40" s="40" t="s">
        <v>45</v>
      </c>
      <c r="G40" s="35"/>
      <c r="H40" s="35" t="s">
        <v>139</v>
      </c>
    </row>
    <row r="41" spans="1:8" ht="27.6" x14ac:dyDescent="0.25">
      <c r="A41" s="3">
        <v>25</v>
      </c>
      <c r="B41" s="19">
        <v>2</v>
      </c>
      <c r="C41" s="7" t="s">
        <v>32</v>
      </c>
      <c r="D41" s="34">
        <v>207542</v>
      </c>
      <c r="E41" s="46" t="s">
        <v>44</v>
      </c>
    </row>
    <row r="42" spans="1:8" ht="27.6" x14ac:dyDescent="0.25">
      <c r="A42" s="3">
        <v>26</v>
      </c>
      <c r="B42" s="19">
        <v>3</v>
      </c>
      <c r="C42" s="7" t="s">
        <v>33</v>
      </c>
      <c r="D42" s="31">
        <v>314302.09999999998</v>
      </c>
      <c r="E42" s="46" t="s">
        <v>44</v>
      </c>
    </row>
    <row r="43" spans="1:8" ht="27.6" x14ac:dyDescent="0.25">
      <c r="A43" s="3">
        <v>27</v>
      </c>
      <c r="B43" s="19">
        <v>4</v>
      </c>
      <c r="C43" s="7" t="s">
        <v>34</v>
      </c>
      <c r="D43" s="31">
        <v>248980.5</v>
      </c>
      <c r="E43" s="46" t="s">
        <v>44</v>
      </c>
    </row>
    <row r="44" spans="1:8" ht="41.4" x14ac:dyDescent="0.25">
      <c r="A44" s="3">
        <v>28</v>
      </c>
      <c r="B44" s="19">
        <v>5</v>
      </c>
      <c r="C44" s="7" t="s">
        <v>120</v>
      </c>
      <c r="D44" s="31">
        <v>625386.19999999995</v>
      </c>
      <c r="E44" s="40" t="s">
        <v>121</v>
      </c>
    </row>
    <row r="45" spans="1:8" ht="41.4" x14ac:dyDescent="0.25">
      <c r="A45" s="3">
        <v>29</v>
      </c>
      <c r="B45" s="19">
        <v>6</v>
      </c>
      <c r="C45" s="7" t="s">
        <v>138</v>
      </c>
      <c r="D45" s="34">
        <v>87048.8</v>
      </c>
      <c r="E45" s="40" t="s">
        <v>121</v>
      </c>
    </row>
    <row r="46" spans="1:8" x14ac:dyDescent="0.25">
      <c r="A46" s="3"/>
      <c r="B46" s="19"/>
      <c r="C46" s="4" t="s">
        <v>24</v>
      </c>
      <c r="D46" s="29">
        <f>SUM(D40:D45)</f>
        <v>1556553.06871</v>
      </c>
      <c r="E46" s="40"/>
    </row>
    <row r="47" spans="1:8" ht="31.5" customHeight="1" x14ac:dyDescent="0.25">
      <c r="A47" s="109" t="s">
        <v>35</v>
      </c>
      <c r="B47" s="110"/>
      <c r="C47" s="11" t="s">
        <v>36</v>
      </c>
      <c r="D47" s="27"/>
      <c r="E47" s="39"/>
    </row>
    <row r="48" spans="1:8" x14ac:dyDescent="0.25">
      <c r="A48" s="3"/>
      <c r="C48" s="5"/>
      <c r="D48" s="26"/>
      <c r="E48" s="40"/>
    </row>
    <row r="49" spans="1:5" ht="27.6" x14ac:dyDescent="0.25">
      <c r="A49" s="3">
        <v>30</v>
      </c>
      <c r="B49" s="19">
        <v>1</v>
      </c>
      <c r="C49" s="7" t="s">
        <v>37</v>
      </c>
      <c r="D49" s="30">
        <v>50715.377</v>
      </c>
      <c r="E49" s="2" t="s">
        <v>45</v>
      </c>
    </row>
    <row r="50" spans="1:5" ht="27.6" x14ac:dyDescent="0.25">
      <c r="A50" s="3">
        <v>31</v>
      </c>
      <c r="B50" s="19">
        <v>2</v>
      </c>
      <c r="C50" s="7" t="s">
        <v>38</v>
      </c>
      <c r="D50" s="31">
        <v>40931.1</v>
      </c>
      <c r="E50" s="17" t="s">
        <v>45</v>
      </c>
    </row>
    <row r="51" spans="1:5" ht="41.4" x14ac:dyDescent="0.25">
      <c r="A51" s="3">
        <v>32</v>
      </c>
      <c r="B51" s="19">
        <v>3</v>
      </c>
      <c r="C51" s="7" t="s">
        <v>119</v>
      </c>
      <c r="D51" s="32">
        <v>6736.1</v>
      </c>
      <c r="E51" s="17" t="s">
        <v>45</v>
      </c>
    </row>
    <row r="52" spans="1:5" ht="55.2" x14ac:dyDescent="0.25">
      <c r="A52" s="3">
        <v>33</v>
      </c>
      <c r="B52" s="19">
        <v>4</v>
      </c>
      <c r="C52" s="7" t="s">
        <v>135</v>
      </c>
      <c r="D52" s="30">
        <v>1459286.8</v>
      </c>
      <c r="E52" s="17" t="s">
        <v>45</v>
      </c>
    </row>
    <row r="53" spans="1:5" ht="41.4" x14ac:dyDescent="0.25">
      <c r="A53" s="3">
        <v>34</v>
      </c>
      <c r="B53" s="19">
        <v>5</v>
      </c>
      <c r="C53" s="7" t="s">
        <v>122</v>
      </c>
      <c r="D53" s="30">
        <v>201646.94</v>
      </c>
      <c r="E53" s="17" t="s">
        <v>45</v>
      </c>
    </row>
    <row r="54" spans="1:5" ht="41.4" x14ac:dyDescent="0.25">
      <c r="A54" s="3">
        <v>35</v>
      </c>
      <c r="B54" s="19">
        <v>6</v>
      </c>
      <c r="C54" s="7" t="s">
        <v>123</v>
      </c>
      <c r="D54" s="30">
        <v>401854.47</v>
      </c>
      <c r="E54" s="17" t="s">
        <v>45</v>
      </c>
    </row>
    <row r="55" spans="1:5" ht="55.2" x14ac:dyDescent="0.25">
      <c r="A55" s="3">
        <v>36</v>
      </c>
      <c r="B55" s="19">
        <v>7</v>
      </c>
      <c r="C55" s="7" t="s">
        <v>124</v>
      </c>
      <c r="D55" s="30">
        <v>124081.25</v>
      </c>
      <c r="E55" s="17" t="s">
        <v>45</v>
      </c>
    </row>
    <row r="56" spans="1:5" ht="41.4" x14ac:dyDescent="0.25">
      <c r="A56" s="3">
        <v>37</v>
      </c>
      <c r="B56" s="19">
        <v>8</v>
      </c>
      <c r="C56" s="7" t="s">
        <v>125</v>
      </c>
      <c r="D56" s="30">
        <v>49706.21</v>
      </c>
      <c r="E56" s="17" t="s">
        <v>45</v>
      </c>
    </row>
    <row r="57" spans="1:5" ht="41.4" x14ac:dyDescent="0.25">
      <c r="A57" s="3">
        <v>38</v>
      </c>
      <c r="B57" s="19">
        <v>9</v>
      </c>
      <c r="C57" s="7" t="s">
        <v>126</v>
      </c>
      <c r="D57" s="30">
        <v>139188.76</v>
      </c>
      <c r="E57" s="17" t="s">
        <v>45</v>
      </c>
    </row>
    <row r="58" spans="1:5" ht="41.4" x14ac:dyDescent="0.25">
      <c r="A58" s="3">
        <v>39</v>
      </c>
      <c r="B58" s="19">
        <v>10</v>
      </c>
      <c r="C58" s="7" t="s">
        <v>127</v>
      </c>
      <c r="D58" s="30">
        <v>393653.5</v>
      </c>
      <c r="E58" s="17" t="s">
        <v>86</v>
      </c>
    </row>
    <row r="59" spans="1:5" ht="27.6" x14ac:dyDescent="0.25">
      <c r="A59" s="3">
        <v>40</v>
      </c>
      <c r="B59" s="19">
        <v>11</v>
      </c>
      <c r="C59" s="7" t="s">
        <v>128</v>
      </c>
      <c r="D59" s="30">
        <v>8564.24</v>
      </c>
      <c r="E59" s="17" t="s">
        <v>86</v>
      </c>
    </row>
    <row r="60" spans="1:5" ht="27.6" x14ac:dyDescent="0.25">
      <c r="A60" s="3">
        <v>41</v>
      </c>
      <c r="B60" s="19">
        <v>12</v>
      </c>
      <c r="C60" s="7" t="s">
        <v>129</v>
      </c>
      <c r="D60" s="30">
        <v>1270877.47</v>
      </c>
      <c r="E60" s="17" t="s">
        <v>86</v>
      </c>
    </row>
    <row r="61" spans="1:5" ht="41.4" x14ac:dyDescent="0.25">
      <c r="A61" s="3">
        <v>42</v>
      </c>
      <c r="B61" s="19">
        <v>13</v>
      </c>
      <c r="C61" s="7" t="s">
        <v>130</v>
      </c>
      <c r="D61" s="30">
        <v>1268584.2</v>
      </c>
      <c r="E61" s="17" t="s">
        <v>133</v>
      </c>
    </row>
    <row r="62" spans="1:5" ht="27.6" x14ac:dyDescent="0.25">
      <c r="A62" s="3">
        <v>43</v>
      </c>
      <c r="B62" s="19">
        <v>14</v>
      </c>
      <c r="C62" s="7" t="s">
        <v>131</v>
      </c>
      <c r="D62" s="30">
        <v>10100.879999999999</v>
      </c>
      <c r="E62" s="17" t="s">
        <v>86</v>
      </c>
    </row>
    <row r="63" spans="1:5" ht="27.6" x14ac:dyDescent="0.25">
      <c r="A63" s="3">
        <v>44</v>
      </c>
      <c r="B63" s="19">
        <v>15</v>
      </c>
      <c r="C63" s="7" t="s">
        <v>132</v>
      </c>
      <c r="D63" s="30">
        <v>72205.88</v>
      </c>
      <c r="E63" s="17" t="s">
        <v>86</v>
      </c>
    </row>
    <row r="64" spans="1:5" x14ac:dyDescent="0.25">
      <c r="A64" s="3"/>
      <c r="B64" s="19"/>
      <c r="C64" s="4" t="s">
        <v>24</v>
      </c>
      <c r="D64" s="29">
        <f>SUM(D48:D63)</f>
        <v>5498133.1770000001</v>
      </c>
      <c r="E64" s="40"/>
    </row>
    <row r="65" spans="1:7" ht="33" customHeight="1" x14ac:dyDescent="0.25">
      <c r="A65" s="109" t="s">
        <v>137</v>
      </c>
      <c r="B65" s="110"/>
      <c r="C65" s="11" t="s">
        <v>39</v>
      </c>
      <c r="D65" s="27"/>
      <c r="E65" s="39"/>
    </row>
    <row r="66" spans="1:7" ht="93" customHeight="1" x14ac:dyDescent="0.25">
      <c r="A66" s="3">
        <v>45</v>
      </c>
      <c r="B66" s="19">
        <v>1</v>
      </c>
      <c r="C66" s="7" t="s">
        <v>56</v>
      </c>
      <c r="D66" s="30">
        <v>129744.36</v>
      </c>
      <c r="E66" s="2" t="s">
        <v>117</v>
      </c>
    </row>
    <row r="67" spans="1:7" ht="32.25" customHeight="1" x14ac:dyDescent="0.25">
      <c r="A67" s="3">
        <v>46</v>
      </c>
      <c r="B67" s="19">
        <v>2</v>
      </c>
      <c r="C67" s="7" t="s">
        <v>79</v>
      </c>
      <c r="D67" s="30">
        <v>390224.8</v>
      </c>
      <c r="E67" s="45" t="s">
        <v>55</v>
      </c>
    </row>
    <row r="68" spans="1:7" ht="78" customHeight="1" x14ac:dyDescent="0.25">
      <c r="A68" s="3">
        <v>47</v>
      </c>
      <c r="B68" s="19">
        <v>3</v>
      </c>
      <c r="C68" s="7" t="s">
        <v>68</v>
      </c>
      <c r="D68" s="30">
        <v>67988.145000000004</v>
      </c>
      <c r="E68" s="2" t="s">
        <v>57</v>
      </c>
    </row>
    <row r="69" spans="1:7" ht="27.6" x14ac:dyDescent="0.25">
      <c r="A69" s="3">
        <v>48</v>
      </c>
      <c r="B69" s="19">
        <v>4</v>
      </c>
      <c r="C69" s="7" t="s">
        <v>69</v>
      </c>
      <c r="D69" s="30">
        <v>50715.38</v>
      </c>
      <c r="E69" s="2" t="s">
        <v>46</v>
      </c>
    </row>
    <row r="70" spans="1:7" ht="27.6" x14ac:dyDescent="0.25">
      <c r="A70" s="3">
        <v>49</v>
      </c>
      <c r="B70" s="19">
        <v>5</v>
      </c>
      <c r="C70" s="7" t="s">
        <v>71</v>
      </c>
      <c r="D70" s="32">
        <v>134150.67000000001</v>
      </c>
      <c r="E70" s="2" t="s">
        <v>46</v>
      </c>
    </row>
    <row r="71" spans="1:7" ht="27.6" x14ac:dyDescent="0.25">
      <c r="A71" s="3">
        <v>50</v>
      </c>
      <c r="B71" s="19">
        <v>6</v>
      </c>
      <c r="C71" s="7" t="s">
        <v>72</v>
      </c>
      <c r="D71" s="32">
        <v>76083.37</v>
      </c>
      <c r="E71" s="2" t="s">
        <v>46</v>
      </c>
    </row>
    <row r="72" spans="1:7" ht="41.4" x14ac:dyDescent="0.25">
      <c r="A72" s="3">
        <v>51</v>
      </c>
      <c r="B72" s="19">
        <v>7</v>
      </c>
      <c r="C72" s="7" t="s">
        <v>73</v>
      </c>
      <c r="D72" s="30">
        <v>14295.06</v>
      </c>
      <c r="E72" s="2" t="s">
        <v>46</v>
      </c>
    </row>
    <row r="73" spans="1:7" ht="27.6" x14ac:dyDescent="0.25">
      <c r="A73" s="3">
        <v>52</v>
      </c>
      <c r="B73" s="19">
        <v>8</v>
      </c>
      <c r="C73" s="7" t="s">
        <v>134</v>
      </c>
      <c r="D73" s="30">
        <v>8841.3799999999992</v>
      </c>
      <c r="E73" s="2" t="s">
        <v>46</v>
      </c>
    </row>
    <row r="74" spans="1:7" ht="41.4" x14ac:dyDescent="0.25">
      <c r="A74" s="3">
        <v>53</v>
      </c>
      <c r="B74" s="19">
        <v>9</v>
      </c>
      <c r="C74" s="7" t="s">
        <v>74</v>
      </c>
      <c r="D74" s="30">
        <v>4191.04</v>
      </c>
      <c r="E74" s="2" t="s">
        <v>46</v>
      </c>
    </row>
    <row r="75" spans="1:7" ht="41.4" x14ac:dyDescent="0.25">
      <c r="A75" s="3">
        <v>54</v>
      </c>
      <c r="B75" s="19">
        <v>10</v>
      </c>
      <c r="C75" s="7" t="s">
        <v>75</v>
      </c>
      <c r="D75" s="30">
        <v>6018.5</v>
      </c>
      <c r="E75" s="2" t="s">
        <v>46</v>
      </c>
    </row>
    <row r="76" spans="1:7" ht="41.4" x14ac:dyDescent="0.25">
      <c r="A76" s="3">
        <v>55</v>
      </c>
      <c r="B76" s="19">
        <v>11</v>
      </c>
      <c r="C76" s="7" t="s">
        <v>76</v>
      </c>
      <c r="D76" s="30">
        <v>5871.81</v>
      </c>
      <c r="E76" s="2" t="s">
        <v>46</v>
      </c>
    </row>
    <row r="77" spans="1:7" ht="41.4" x14ac:dyDescent="0.25">
      <c r="A77" s="3">
        <v>56</v>
      </c>
      <c r="B77" s="19">
        <v>12</v>
      </c>
      <c r="C77" s="7" t="s">
        <v>77</v>
      </c>
      <c r="D77" s="30">
        <v>101137.26</v>
      </c>
      <c r="E77" s="2" t="s">
        <v>46</v>
      </c>
    </row>
    <row r="78" spans="1:7" x14ac:dyDescent="0.25">
      <c r="A78" s="3"/>
      <c r="B78" s="19"/>
      <c r="C78" s="7"/>
      <c r="D78" s="30"/>
      <c r="E78" s="2"/>
    </row>
    <row r="79" spans="1:7" ht="41.4" x14ac:dyDescent="0.25">
      <c r="A79" s="3">
        <v>57</v>
      </c>
      <c r="B79" s="19">
        <v>13</v>
      </c>
      <c r="C79" s="7" t="s">
        <v>83</v>
      </c>
      <c r="D79" s="28">
        <v>1280916.56443</v>
      </c>
      <c r="E79" s="45" t="s">
        <v>118</v>
      </c>
      <c r="G79" s="115"/>
    </row>
    <row r="80" spans="1:7" ht="27.6" x14ac:dyDescent="0.25">
      <c r="A80" s="3">
        <v>58</v>
      </c>
      <c r="B80" s="19">
        <v>14</v>
      </c>
      <c r="C80" s="7" t="s">
        <v>84</v>
      </c>
      <c r="D80" s="28">
        <v>135396</v>
      </c>
      <c r="E80" s="2" t="s">
        <v>45</v>
      </c>
      <c r="G80" s="115"/>
    </row>
    <row r="81" spans="1:7" ht="30" customHeight="1" x14ac:dyDescent="0.25">
      <c r="A81" s="3">
        <v>59</v>
      </c>
      <c r="B81" s="19">
        <v>15</v>
      </c>
      <c r="C81" s="7" t="s">
        <v>85</v>
      </c>
      <c r="D81" s="28">
        <v>111371</v>
      </c>
      <c r="E81" s="2" t="s">
        <v>86</v>
      </c>
      <c r="G81" s="115"/>
    </row>
    <row r="82" spans="1:7" ht="41.4" x14ac:dyDescent="0.25">
      <c r="A82" s="3">
        <v>60</v>
      </c>
      <c r="B82" s="19">
        <v>16</v>
      </c>
      <c r="C82" s="7" t="s">
        <v>87</v>
      </c>
      <c r="D82" s="28">
        <v>147655.59999999998</v>
      </c>
      <c r="E82" s="2" t="s">
        <v>86</v>
      </c>
      <c r="G82" s="115"/>
    </row>
    <row r="83" spans="1:7" ht="45.75" customHeight="1" x14ac:dyDescent="0.25">
      <c r="A83" s="3">
        <v>61</v>
      </c>
      <c r="B83" s="19">
        <v>17</v>
      </c>
      <c r="C83" s="7" t="s">
        <v>88</v>
      </c>
      <c r="D83" s="28">
        <v>191528.01</v>
      </c>
      <c r="E83" s="2" t="s">
        <v>45</v>
      </c>
    </row>
    <row r="84" spans="1:7" ht="55.2" x14ac:dyDescent="0.25">
      <c r="A84" s="3">
        <v>62</v>
      </c>
      <c r="B84" s="19">
        <v>18</v>
      </c>
      <c r="C84" s="7" t="s">
        <v>89</v>
      </c>
      <c r="D84" s="28">
        <v>291278.53999999998</v>
      </c>
      <c r="E84" s="2" t="s">
        <v>45</v>
      </c>
    </row>
    <row r="85" spans="1:7" ht="27.6" x14ac:dyDescent="0.25">
      <c r="A85" s="3">
        <v>63</v>
      </c>
      <c r="B85" s="19">
        <v>19</v>
      </c>
      <c r="C85" s="7" t="s">
        <v>90</v>
      </c>
      <c r="D85" s="30">
        <v>114594.23999999999</v>
      </c>
      <c r="E85" s="2" t="s">
        <v>45</v>
      </c>
    </row>
    <row r="86" spans="1:7" ht="41.4" x14ac:dyDescent="0.25">
      <c r="A86" s="3">
        <v>64</v>
      </c>
      <c r="B86" s="19">
        <v>20</v>
      </c>
      <c r="C86" s="7" t="s">
        <v>91</v>
      </c>
      <c r="D86" s="30">
        <v>234064.57</v>
      </c>
      <c r="E86" s="2" t="s">
        <v>45</v>
      </c>
    </row>
    <row r="87" spans="1:7" ht="27.6" x14ac:dyDescent="0.25">
      <c r="A87" s="3">
        <v>65</v>
      </c>
      <c r="B87" s="19">
        <v>21</v>
      </c>
      <c r="C87" s="7" t="s">
        <v>92</v>
      </c>
      <c r="D87" s="30">
        <v>295485.38</v>
      </c>
      <c r="E87" s="2" t="s">
        <v>45</v>
      </c>
    </row>
    <row r="88" spans="1:7" ht="27.6" x14ac:dyDescent="0.25">
      <c r="A88" s="3">
        <v>66</v>
      </c>
      <c r="B88" s="19">
        <v>22</v>
      </c>
      <c r="C88" s="7" t="s">
        <v>93</v>
      </c>
      <c r="D88" s="30">
        <v>112919.35</v>
      </c>
      <c r="E88" s="2" t="s">
        <v>45</v>
      </c>
    </row>
    <row r="89" spans="1:7" ht="27.6" x14ac:dyDescent="0.25">
      <c r="A89" s="3">
        <v>67</v>
      </c>
      <c r="B89" s="19">
        <v>23</v>
      </c>
      <c r="C89" s="7" t="s">
        <v>94</v>
      </c>
      <c r="D89" s="30">
        <v>1879644.6</v>
      </c>
      <c r="E89" s="2" t="s">
        <v>45</v>
      </c>
    </row>
    <row r="90" spans="1:7" ht="27.6" x14ac:dyDescent="0.25">
      <c r="A90" s="3">
        <v>68</v>
      </c>
      <c r="B90" s="19">
        <v>24</v>
      </c>
      <c r="C90" s="7" t="s">
        <v>95</v>
      </c>
      <c r="D90" s="30">
        <v>113649.3</v>
      </c>
      <c r="E90" s="2" t="s">
        <v>45</v>
      </c>
    </row>
    <row r="91" spans="1:7" ht="27.6" x14ac:dyDescent="0.25">
      <c r="A91" s="3">
        <v>69</v>
      </c>
      <c r="B91" s="19">
        <v>25</v>
      </c>
      <c r="C91" s="7" t="s">
        <v>96</v>
      </c>
      <c r="D91" s="30">
        <v>57562.559999999998</v>
      </c>
      <c r="E91" s="2" t="s">
        <v>112</v>
      </c>
    </row>
    <row r="92" spans="1:7" ht="31.5" customHeight="1" x14ac:dyDescent="0.25">
      <c r="A92" s="3">
        <v>70</v>
      </c>
      <c r="B92" s="19">
        <v>26</v>
      </c>
      <c r="C92" s="7" t="s">
        <v>97</v>
      </c>
      <c r="D92" s="30">
        <v>160183.75</v>
      </c>
      <c r="E92" s="2" t="s">
        <v>113</v>
      </c>
    </row>
    <row r="93" spans="1:7" ht="41.4" x14ac:dyDescent="0.25">
      <c r="A93" s="3">
        <v>71</v>
      </c>
      <c r="B93" s="19">
        <v>27</v>
      </c>
      <c r="C93" s="7" t="s">
        <v>98</v>
      </c>
      <c r="D93" s="30">
        <v>138095.1</v>
      </c>
      <c r="E93" s="2" t="s">
        <v>114</v>
      </c>
    </row>
    <row r="94" spans="1:7" x14ac:dyDescent="0.25">
      <c r="A94" s="3"/>
      <c r="B94" s="19"/>
      <c r="C94" s="7"/>
      <c r="D94" s="30"/>
      <c r="E94" s="2"/>
    </row>
    <row r="95" spans="1:7" ht="69" x14ac:dyDescent="0.25">
      <c r="A95" s="3">
        <v>72</v>
      </c>
      <c r="B95" s="19">
        <v>28</v>
      </c>
      <c r="C95" s="7" t="s">
        <v>99</v>
      </c>
      <c r="D95" s="30">
        <v>130227.7</v>
      </c>
      <c r="E95" s="2" t="s">
        <v>115</v>
      </c>
    </row>
    <row r="96" spans="1:7" ht="41.4" x14ac:dyDescent="0.25">
      <c r="A96" s="3">
        <v>73</v>
      </c>
      <c r="B96" s="19">
        <v>29</v>
      </c>
      <c r="C96" s="7" t="s">
        <v>100</v>
      </c>
      <c r="D96" s="30">
        <v>186741.7</v>
      </c>
      <c r="E96" s="2" t="s">
        <v>86</v>
      </c>
    </row>
    <row r="97" spans="1:5" ht="55.2" x14ac:dyDescent="0.25">
      <c r="A97" s="3">
        <v>74</v>
      </c>
      <c r="B97" s="19">
        <v>30</v>
      </c>
      <c r="C97" s="7" t="s">
        <v>101</v>
      </c>
      <c r="D97" s="30">
        <v>50610.2</v>
      </c>
      <c r="E97" s="2" t="s">
        <v>116</v>
      </c>
    </row>
    <row r="98" spans="1:5" ht="41.4" x14ac:dyDescent="0.25">
      <c r="A98" s="3">
        <v>75</v>
      </c>
      <c r="B98" s="19">
        <v>31</v>
      </c>
      <c r="C98" s="7" t="s">
        <v>102</v>
      </c>
      <c r="D98" s="30">
        <v>219468.19</v>
      </c>
      <c r="E98" s="2" t="s">
        <v>86</v>
      </c>
    </row>
    <row r="99" spans="1:5" ht="27.6" x14ac:dyDescent="0.25">
      <c r="A99" s="3">
        <v>76</v>
      </c>
      <c r="B99" s="19">
        <v>32</v>
      </c>
      <c r="C99" s="7" t="s">
        <v>103</v>
      </c>
      <c r="D99" s="30">
        <v>279478.88</v>
      </c>
      <c r="E99" s="2" t="s">
        <v>86</v>
      </c>
    </row>
    <row r="100" spans="1:5" ht="27.6" x14ac:dyDescent="0.25">
      <c r="A100" s="3">
        <v>77</v>
      </c>
      <c r="B100" s="19">
        <v>33</v>
      </c>
      <c r="C100" s="7" t="s">
        <v>104</v>
      </c>
      <c r="D100" s="30">
        <v>265477.40000000002</v>
      </c>
      <c r="E100" s="2" t="s">
        <v>86</v>
      </c>
    </row>
    <row r="101" spans="1:5" ht="27.6" x14ac:dyDescent="0.25">
      <c r="A101" s="3">
        <v>78</v>
      </c>
      <c r="B101" s="19">
        <v>34</v>
      </c>
      <c r="C101" s="7" t="s">
        <v>105</v>
      </c>
      <c r="D101" s="30">
        <v>81925.8</v>
      </c>
      <c r="E101" s="2" t="s">
        <v>86</v>
      </c>
    </row>
    <row r="102" spans="1:5" ht="27.6" x14ac:dyDescent="0.25">
      <c r="A102" s="3">
        <v>79</v>
      </c>
      <c r="B102" s="19">
        <v>35</v>
      </c>
      <c r="C102" s="7" t="s">
        <v>106</v>
      </c>
      <c r="D102" s="30">
        <v>14428.9</v>
      </c>
      <c r="E102" s="2" t="s">
        <v>86</v>
      </c>
    </row>
    <row r="103" spans="1:5" ht="27.6" x14ac:dyDescent="0.25">
      <c r="A103" s="3">
        <v>80</v>
      </c>
      <c r="B103" s="19">
        <v>36</v>
      </c>
      <c r="C103" s="7" t="s">
        <v>107</v>
      </c>
      <c r="D103" s="30">
        <v>15500.1</v>
      </c>
      <c r="E103" s="2" t="s">
        <v>86</v>
      </c>
    </row>
    <row r="104" spans="1:5" x14ac:dyDescent="0.25">
      <c r="A104" s="3">
        <v>81</v>
      </c>
      <c r="B104" s="19">
        <v>37</v>
      </c>
      <c r="C104" s="7" t="s">
        <v>108</v>
      </c>
      <c r="D104" s="30">
        <v>9131.4</v>
      </c>
      <c r="E104" s="2" t="s">
        <v>86</v>
      </c>
    </row>
    <row r="105" spans="1:5" ht="27.6" x14ac:dyDescent="0.25">
      <c r="A105" s="3">
        <v>82</v>
      </c>
      <c r="B105" s="19">
        <v>38</v>
      </c>
      <c r="C105" s="7" t="s">
        <v>109</v>
      </c>
      <c r="D105" s="30">
        <v>25393.5</v>
      </c>
      <c r="E105" s="2" t="s">
        <v>86</v>
      </c>
    </row>
    <row r="106" spans="1:5" ht="27.6" x14ac:dyDescent="0.25">
      <c r="A106" s="3">
        <v>83</v>
      </c>
      <c r="B106" s="19">
        <v>39</v>
      </c>
      <c r="C106" s="7" t="s">
        <v>110</v>
      </c>
      <c r="D106" s="30">
        <v>15940.7</v>
      </c>
      <c r="E106" s="2" t="s">
        <v>86</v>
      </c>
    </row>
    <row r="107" spans="1:5" ht="27.6" x14ac:dyDescent="0.25">
      <c r="A107" s="3">
        <v>84</v>
      </c>
      <c r="B107" s="19">
        <v>40</v>
      </c>
      <c r="C107" s="7" t="s">
        <v>111</v>
      </c>
      <c r="D107" s="30">
        <v>27084.400000000001</v>
      </c>
      <c r="E107" s="2" t="s">
        <v>86</v>
      </c>
    </row>
    <row r="108" spans="1:5" x14ac:dyDescent="0.25">
      <c r="A108" s="3"/>
      <c r="B108" s="19"/>
      <c r="C108" s="7"/>
      <c r="D108" s="30"/>
      <c r="E108" s="2"/>
    </row>
    <row r="109" spans="1:5" ht="41.4" x14ac:dyDescent="0.25">
      <c r="A109" s="3">
        <v>85</v>
      </c>
      <c r="B109" s="19">
        <v>41</v>
      </c>
      <c r="C109" s="36" t="s">
        <v>40</v>
      </c>
      <c r="D109" s="48">
        <f>1.057*3038958.33</f>
        <v>3212178.95481</v>
      </c>
      <c r="E109" s="37" t="s">
        <v>46</v>
      </c>
    </row>
    <row r="110" spans="1:5" ht="14.4" x14ac:dyDescent="0.3">
      <c r="A110" s="3">
        <v>86</v>
      </c>
      <c r="B110" s="19">
        <v>42</v>
      </c>
      <c r="C110" s="36" t="s">
        <v>41</v>
      </c>
      <c r="D110" s="18">
        <f>1.057*68739.74</f>
        <v>72657.905180000002</v>
      </c>
      <c r="E110" s="44" t="s">
        <v>44</v>
      </c>
    </row>
    <row r="111" spans="1:5" x14ac:dyDescent="0.25">
      <c r="A111" s="3"/>
      <c r="B111" s="19"/>
      <c r="C111" s="7"/>
      <c r="D111" s="30"/>
      <c r="E111" s="2"/>
    </row>
    <row r="112" spans="1:5" x14ac:dyDescent="0.25">
      <c r="A112" s="3"/>
      <c r="B112" s="19"/>
      <c r="C112" s="4" t="s">
        <v>24</v>
      </c>
      <c r="D112" s="29">
        <f>SUM(D66:D110)</f>
        <v>10859852.069420001</v>
      </c>
      <c r="E112" s="40"/>
    </row>
    <row r="113" spans="1:5" x14ac:dyDescent="0.25">
      <c r="A113" s="109" t="s">
        <v>142</v>
      </c>
      <c r="B113" s="110"/>
      <c r="C113" s="11" t="s">
        <v>65</v>
      </c>
      <c r="D113" s="33"/>
      <c r="E113" s="39"/>
    </row>
    <row r="114" spans="1:5" x14ac:dyDescent="0.25">
      <c r="A114" s="3"/>
      <c r="B114" s="19"/>
      <c r="C114" s="7" t="s">
        <v>64</v>
      </c>
      <c r="D114" s="30"/>
      <c r="E114" s="40"/>
    </row>
    <row r="115" spans="1:5" ht="27.6" x14ac:dyDescent="0.25">
      <c r="A115" s="109" t="s">
        <v>141</v>
      </c>
      <c r="B115" s="110"/>
      <c r="C115" s="11" t="s">
        <v>66</v>
      </c>
      <c r="D115" s="33"/>
      <c r="E115" s="39"/>
    </row>
    <row r="116" spans="1:5" ht="41.4" x14ac:dyDescent="0.25">
      <c r="A116" s="3">
        <v>87</v>
      </c>
      <c r="B116" s="19">
        <v>1</v>
      </c>
      <c r="C116" s="7" t="s">
        <v>67</v>
      </c>
      <c r="D116" s="32">
        <v>138328.04999999999</v>
      </c>
      <c r="E116" s="2" t="s">
        <v>46</v>
      </c>
    </row>
    <row r="117" spans="1:5" x14ac:dyDescent="0.25">
      <c r="A117" s="3"/>
      <c r="B117" s="20"/>
      <c r="C117" s="13" t="s">
        <v>24</v>
      </c>
      <c r="D117" s="29">
        <f>SUM(D116)</f>
        <v>138328.04999999999</v>
      </c>
      <c r="E117" s="40"/>
    </row>
    <row r="118" spans="1:5" ht="27.6" x14ac:dyDescent="0.25">
      <c r="A118" s="109" t="s">
        <v>140</v>
      </c>
      <c r="B118" s="110"/>
      <c r="C118" s="11" t="s">
        <v>78</v>
      </c>
      <c r="D118" s="27"/>
      <c r="E118" s="39"/>
    </row>
    <row r="119" spans="1:5" ht="58.5" customHeight="1" x14ac:dyDescent="0.25">
      <c r="A119" s="3">
        <v>88</v>
      </c>
      <c r="B119" s="19">
        <v>1</v>
      </c>
      <c r="C119" s="7" t="s">
        <v>70</v>
      </c>
      <c r="D119" s="30">
        <v>4655.2700000000004</v>
      </c>
      <c r="E119" s="2" t="s">
        <v>80</v>
      </c>
    </row>
    <row r="120" spans="1:5" x14ac:dyDescent="0.25">
      <c r="A120" s="3"/>
      <c r="B120" s="20"/>
      <c r="C120" s="13" t="s">
        <v>24</v>
      </c>
      <c r="D120" s="29">
        <f>SUM(D119)</f>
        <v>4655.2700000000004</v>
      </c>
      <c r="E120" s="40"/>
    </row>
    <row r="121" spans="1:5" x14ac:dyDescent="0.25">
      <c r="A121" s="3"/>
      <c r="B121" s="19"/>
      <c r="C121" s="14" t="s">
        <v>42</v>
      </c>
      <c r="D121" s="29">
        <f>D120+D117+D112+D64+D46+D33+D36+D17+D12</f>
        <v>23829589.953239996</v>
      </c>
      <c r="E121" s="40"/>
    </row>
    <row r="122" spans="1:5" x14ac:dyDescent="0.25">
      <c r="A122" s="3"/>
      <c r="B122" s="20"/>
      <c r="C122" s="15" t="s">
        <v>48</v>
      </c>
      <c r="D122" s="30">
        <f>D79+D43+D42+D41+D19+D17+D12+D110+D67</f>
        <v>3178109.8866100004</v>
      </c>
      <c r="E122" s="41"/>
    </row>
    <row r="123" spans="1:5" x14ac:dyDescent="0.25">
      <c r="A123" s="3"/>
      <c r="B123" s="20"/>
      <c r="C123" s="5" t="s">
        <v>47</v>
      </c>
      <c r="D123" s="30">
        <f>D121-D122</f>
        <v>20651480.066629995</v>
      </c>
      <c r="E123" s="40"/>
    </row>
  </sheetData>
  <mergeCells count="15">
    <mergeCell ref="A113:B113"/>
    <mergeCell ref="A115:B115"/>
    <mergeCell ref="A118:B118"/>
    <mergeCell ref="A39:B39"/>
    <mergeCell ref="G79:G82"/>
    <mergeCell ref="E20:E28"/>
    <mergeCell ref="B2:E2"/>
    <mergeCell ref="A18:B18"/>
    <mergeCell ref="A13:B13"/>
    <mergeCell ref="A6:B6"/>
    <mergeCell ref="A34:B34"/>
    <mergeCell ref="A37:B37"/>
    <mergeCell ref="A47:B47"/>
    <mergeCell ref="A65:B65"/>
    <mergeCell ref="E29:E32"/>
  </mergeCells>
  <pageMargins left="0.47244094488188981" right="0.19685039370078741" top="0.19685039370078741" bottom="0.19685039370078741" header="0" footer="0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37" zoomScaleNormal="100" zoomScaleSheetLayoutView="76" workbookViewId="0">
      <selection activeCell="A55" sqref="A55:XFD55"/>
    </sheetView>
  </sheetViews>
  <sheetFormatPr defaultColWidth="9.109375" defaultRowHeight="13.8" x14ac:dyDescent="0.25"/>
  <cols>
    <col min="1" max="1" width="4.44140625" style="21" customWidth="1"/>
    <col min="2" max="2" width="69.6640625" style="58" customWidth="1"/>
    <col min="3" max="3" width="18.44140625" style="23" customWidth="1"/>
    <col min="4" max="4" width="27.88671875" style="53" customWidth="1"/>
    <col min="5" max="5" width="9.109375" style="1"/>
    <col min="6" max="6" width="46.6640625" style="35" customWidth="1"/>
    <col min="7" max="7" width="14.33203125" style="1" customWidth="1"/>
    <col min="8" max="16384" width="9.109375" style="1"/>
  </cols>
  <sheetData>
    <row r="1" spans="1:6" ht="17.399999999999999" x14ac:dyDescent="0.25">
      <c r="D1" s="70" t="s">
        <v>172</v>
      </c>
    </row>
    <row r="2" spans="1:6" ht="93" customHeight="1" x14ac:dyDescent="0.25">
      <c r="A2" s="116" t="s">
        <v>173</v>
      </c>
      <c r="B2" s="116"/>
      <c r="C2" s="116"/>
      <c r="D2" s="116"/>
      <c r="E2" s="49"/>
    </row>
    <row r="3" spans="1:6" ht="0.75" customHeight="1" x14ac:dyDescent="0.25">
      <c r="B3" s="59"/>
      <c r="C3" s="24"/>
      <c r="D3" s="54"/>
    </row>
    <row r="4" spans="1:6" ht="79.5" customHeight="1" x14ac:dyDescent="0.25">
      <c r="A4" s="2" t="s">
        <v>0</v>
      </c>
      <c r="B4" s="3" t="s">
        <v>1</v>
      </c>
      <c r="C4" s="2" t="s">
        <v>148</v>
      </c>
      <c r="D4" s="2" t="s">
        <v>10</v>
      </c>
    </row>
    <row r="5" spans="1:6" x14ac:dyDescent="0.25">
      <c r="A5" s="3">
        <v>1</v>
      </c>
      <c r="B5" s="3">
        <v>2</v>
      </c>
      <c r="C5" s="3">
        <v>3</v>
      </c>
      <c r="D5" s="2">
        <v>4</v>
      </c>
    </row>
    <row r="6" spans="1:6" s="95" customFormat="1" ht="14.4" x14ac:dyDescent="0.25">
      <c r="A6" s="117" t="s">
        <v>143</v>
      </c>
      <c r="B6" s="118"/>
      <c r="C6" s="118"/>
      <c r="D6" s="119"/>
      <c r="F6" s="96"/>
    </row>
    <row r="7" spans="1:6" s="75" customFormat="1" ht="28.95" customHeight="1" x14ac:dyDescent="0.25">
      <c r="A7" s="71"/>
      <c r="B7" s="72" t="s">
        <v>5</v>
      </c>
      <c r="C7" s="73"/>
      <c r="D7" s="74"/>
      <c r="F7" s="76"/>
    </row>
    <row r="8" spans="1:6" ht="27.6" x14ac:dyDescent="0.25">
      <c r="A8" s="3">
        <v>1</v>
      </c>
      <c r="B8" s="60" t="s">
        <v>49</v>
      </c>
      <c r="C8" s="28">
        <v>189529.4</v>
      </c>
      <c r="D8" s="8" t="s">
        <v>81</v>
      </c>
      <c r="F8" s="56" t="s">
        <v>149</v>
      </c>
    </row>
    <row r="9" spans="1:6" ht="33.75" customHeight="1" x14ac:dyDescent="0.25">
      <c r="A9" s="3">
        <v>2</v>
      </c>
      <c r="B9" s="60" t="s">
        <v>50</v>
      </c>
      <c r="C9" s="28">
        <v>55858.3</v>
      </c>
      <c r="D9" s="8" t="s">
        <v>81</v>
      </c>
      <c r="E9" s="52"/>
      <c r="F9" s="56"/>
    </row>
    <row r="10" spans="1:6" ht="71.25" customHeight="1" x14ac:dyDescent="0.25">
      <c r="A10" s="3">
        <v>3</v>
      </c>
      <c r="B10" s="60" t="s">
        <v>51</v>
      </c>
      <c r="C10" s="28">
        <v>20178.599999999999</v>
      </c>
      <c r="D10" s="8" t="s">
        <v>82</v>
      </c>
      <c r="E10" s="52"/>
      <c r="F10" s="57" t="s">
        <v>152</v>
      </c>
    </row>
    <row r="11" spans="1:6" ht="42" customHeight="1" x14ac:dyDescent="0.25">
      <c r="A11" s="3">
        <v>4</v>
      </c>
      <c r="B11" s="60" t="s">
        <v>54</v>
      </c>
      <c r="C11" s="28">
        <v>29111.8</v>
      </c>
      <c r="D11" s="8" t="s">
        <v>166</v>
      </c>
      <c r="E11" s="52"/>
      <c r="F11" s="57" t="s">
        <v>150</v>
      </c>
    </row>
    <row r="12" spans="1:6" ht="42" customHeight="1" x14ac:dyDescent="0.25">
      <c r="A12" s="3">
        <v>5</v>
      </c>
      <c r="B12" s="60" t="s">
        <v>147</v>
      </c>
      <c r="C12" s="28">
        <v>60670.2</v>
      </c>
      <c r="D12" s="8" t="s">
        <v>81</v>
      </c>
      <c r="E12" s="52"/>
      <c r="F12" s="56" t="s">
        <v>151</v>
      </c>
    </row>
    <row r="13" spans="1:6" x14ac:dyDescent="0.25">
      <c r="A13" s="3"/>
      <c r="B13" s="61" t="s">
        <v>24</v>
      </c>
      <c r="C13" s="29">
        <f>SUM(C8:C12)</f>
        <v>355348.3</v>
      </c>
      <c r="D13" s="42"/>
    </row>
    <row r="14" spans="1:6" s="75" customFormat="1" ht="27.6" customHeight="1" x14ac:dyDescent="0.25">
      <c r="A14" s="71"/>
      <c r="B14" s="106" t="s">
        <v>4</v>
      </c>
      <c r="C14" s="73"/>
      <c r="D14" s="74"/>
      <c r="F14" s="76"/>
    </row>
    <row r="15" spans="1:6" ht="28.5" customHeight="1" x14ac:dyDescent="0.25">
      <c r="A15" s="3">
        <v>6</v>
      </c>
      <c r="B15" s="62" t="s">
        <v>155</v>
      </c>
      <c r="C15" s="30">
        <v>8843.2000000000007</v>
      </c>
      <c r="D15" s="8" t="s">
        <v>157</v>
      </c>
      <c r="F15" s="35" t="s">
        <v>154</v>
      </c>
    </row>
    <row r="16" spans="1:6" x14ac:dyDescent="0.25">
      <c r="A16" s="3"/>
      <c r="B16" s="61" t="s">
        <v>24</v>
      </c>
      <c r="C16" s="29">
        <f>SUM(C15)</f>
        <v>8843.2000000000007</v>
      </c>
      <c r="D16" s="42"/>
    </row>
    <row r="17" spans="1:6" s="75" customFormat="1" ht="31.95" customHeight="1" x14ac:dyDescent="0.25">
      <c r="A17" s="71"/>
      <c r="B17" s="106" t="s">
        <v>8</v>
      </c>
      <c r="C17" s="73"/>
      <c r="D17" s="74"/>
      <c r="F17" s="76"/>
    </row>
    <row r="18" spans="1:6" ht="27.6" x14ac:dyDescent="0.25">
      <c r="A18" s="3">
        <v>7</v>
      </c>
      <c r="B18" s="8" t="s">
        <v>9</v>
      </c>
      <c r="C18" s="30">
        <v>406230.75</v>
      </c>
      <c r="D18" s="62" t="s">
        <v>158</v>
      </c>
    </row>
    <row r="19" spans="1:6" x14ac:dyDescent="0.25">
      <c r="A19" s="3"/>
      <c r="B19" s="61" t="s">
        <v>24</v>
      </c>
      <c r="C19" s="29">
        <f>SUM(C18)</f>
        <v>406230.75</v>
      </c>
      <c r="D19" s="47"/>
    </row>
    <row r="20" spans="1:6" s="75" customFormat="1" x14ac:dyDescent="0.25">
      <c r="A20" s="71"/>
      <c r="B20" s="72" t="s">
        <v>39</v>
      </c>
      <c r="C20" s="107"/>
      <c r="D20" s="108"/>
      <c r="F20" s="76"/>
    </row>
    <row r="21" spans="1:6" ht="27.6" x14ac:dyDescent="0.25">
      <c r="A21" s="3">
        <v>8</v>
      </c>
      <c r="B21" s="63" t="s">
        <v>41</v>
      </c>
      <c r="C21" s="69">
        <v>84467.1</v>
      </c>
      <c r="D21" s="60" t="s">
        <v>169</v>
      </c>
    </row>
    <row r="22" spans="1:6" ht="27.6" x14ac:dyDescent="0.25">
      <c r="A22" s="3">
        <v>9</v>
      </c>
      <c r="B22" s="64" t="s">
        <v>83</v>
      </c>
      <c r="C22" s="28">
        <v>1706390</v>
      </c>
      <c r="D22" s="62" t="s">
        <v>165</v>
      </c>
    </row>
    <row r="23" spans="1:6" ht="27.6" x14ac:dyDescent="0.25">
      <c r="A23" s="3">
        <v>10</v>
      </c>
      <c r="B23" s="64" t="s">
        <v>156</v>
      </c>
      <c r="C23" s="28">
        <v>80970.5</v>
      </c>
      <c r="D23" s="62" t="s">
        <v>82</v>
      </c>
    </row>
    <row r="24" spans="1:6" x14ac:dyDescent="0.25">
      <c r="A24" s="3"/>
      <c r="B24" s="61" t="s">
        <v>24</v>
      </c>
      <c r="C24" s="50">
        <f>SUM(C21:C23)</f>
        <v>1871827.6</v>
      </c>
      <c r="D24" s="47"/>
    </row>
    <row r="25" spans="1:6" s="75" customFormat="1" x14ac:dyDescent="0.25">
      <c r="A25" s="71"/>
      <c r="B25" s="72" t="s">
        <v>65</v>
      </c>
      <c r="C25" s="73"/>
      <c r="D25" s="74"/>
      <c r="F25" s="76"/>
    </row>
    <row r="26" spans="1:6" ht="55.2" x14ac:dyDescent="0.25">
      <c r="A26" s="3">
        <v>11</v>
      </c>
      <c r="B26" s="67" t="s">
        <v>162</v>
      </c>
      <c r="C26" s="30">
        <v>7630.7</v>
      </c>
      <c r="D26" s="8" t="s">
        <v>163</v>
      </c>
    </row>
    <row r="27" spans="1:6" x14ac:dyDescent="0.25">
      <c r="A27" s="22"/>
      <c r="B27" s="61" t="s">
        <v>24</v>
      </c>
      <c r="C27" s="29">
        <f>SUM(C26)</f>
        <v>7630.7</v>
      </c>
      <c r="D27" s="2"/>
    </row>
    <row r="28" spans="1:6" s="75" customFormat="1" x14ac:dyDescent="0.25">
      <c r="A28" s="71"/>
      <c r="B28" s="72" t="s">
        <v>30</v>
      </c>
      <c r="C28" s="101"/>
      <c r="D28" s="74"/>
      <c r="F28" s="76"/>
    </row>
    <row r="29" spans="1:6" ht="30" customHeight="1" x14ac:dyDescent="0.25">
      <c r="A29" s="3">
        <v>12</v>
      </c>
      <c r="B29" s="67" t="s">
        <v>120</v>
      </c>
      <c r="C29" s="30">
        <v>689687.18</v>
      </c>
      <c r="D29" s="62" t="s">
        <v>164</v>
      </c>
    </row>
    <row r="30" spans="1:6" ht="27.6" x14ac:dyDescent="0.25">
      <c r="A30" s="22">
        <v>13</v>
      </c>
      <c r="B30" s="68" t="s">
        <v>32</v>
      </c>
      <c r="C30" s="30">
        <v>227284.67</v>
      </c>
      <c r="D30" s="62" t="s">
        <v>164</v>
      </c>
    </row>
    <row r="31" spans="1:6" ht="27.6" x14ac:dyDescent="0.25">
      <c r="A31" s="22">
        <v>14</v>
      </c>
      <c r="B31" s="68" t="s">
        <v>33</v>
      </c>
      <c r="C31" s="30">
        <v>344200.27</v>
      </c>
      <c r="D31" s="62" t="s">
        <v>164</v>
      </c>
    </row>
    <row r="32" spans="1:6" ht="27.6" x14ac:dyDescent="0.25">
      <c r="A32" s="22">
        <v>15</v>
      </c>
      <c r="B32" s="68" t="s">
        <v>34</v>
      </c>
      <c r="C32" s="30">
        <v>272664.98</v>
      </c>
      <c r="D32" s="62" t="s">
        <v>164</v>
      </c>
    </row>
    <row r="33" spans="1:6" x14ac:dyDescent="0.25">
      <c r="A33" s="22"/>
      <c r="B33" s="4" t="s">
        <v>24</v>
      </c>
      <c r="C33" s="29">
        <f>SUM(C29:C32)</f>
        <v>1533837.1</v>
      </c>
      <c r="D33" s="43"/>
    </row>
    <row r="34" spans="1:6" s="75" customFormat="1" ht="27.6" x14ac:dyDescent="0.25">
      <c r="A34" s="71"/>
      <c r="B34" s="72" t="s">
        <v>66</v>
      </c>
      <c r="C34" s="101"/>
      <c r="D34" s="74"/>
      <c r="F34" s="76"/>
    </row>
    <row r="35" spans="1:6" ht="54" customHeight="1" x14ac:dyDescent="0.25">
      <c r="A35" s="3">
        <v>16</v>
      </c>
      <c r="B35" s="67" t="s">
        <v>161</v>
      </c>
      <c r="C35" s="32">
        <v>131426.70000000001</v>
      </c>
      <c r="D35" s="62" t="s">
        <v>81</v>
      </c>
      <c r="F35" s="55" t="s">
        <v>153</v>
      </c>
    </row>
    <row r="36" spans="1:6" x14ac:dyDescent="0.25">
      <c r="A36" s="3"/>
      <c r="B36" s="65" t="s">
        <v>24</v>
      </c>
      <c r="C36" s="29">
        <f>SUM(C35)</f>
        <v>131426.70000000001</v>
      </c>
      <c r="D36" s="2"/>
    </row>
    <row r="37" spans="1:6" s="95" customFormat="1" x14ac:dyDescent="0.25">
      <c r="A37" s="91"/>
      <c r="B37" s="92" t="s">
        <v>144</v>
      </c>
      <c r="C37" s="93">
        <f>C24+C19+C16+C13+C27+C36+C33</f>
        <v>4315144.3500000006</v>
      </c>
      <c r="D37" s="94"/>
      <c r="F37" s="96"/>
    </row>
    <row r="38" spans="1:6" x14ac:dyDescent="0.25">
      <c r="A38" s="3"/>
      <c r="B38" s="64"/>
      <c r="C38" s="51"/>
      <c r="D38" s="47"/>
    </row>
    <row r="39" spans="1:6" s="79" customFormat="1" ht="14.4" x14ac:dyDescent="0.25">
      <c r="A39" s="120" t="s">
        <v>145</v>
      </c>
      <c r="B39" s="121"/>
      <c r="C39" s="121"/>
      <c r="D39" s="122"/>
      <c r="F39" s="80"/>
    </row>
    <row r="40" spans="1:6" s="77" customFormat="1" ht="27.6" x14ac:dyDescent="0.25">
      <c r="A40" s="85"/>
      <c r="B40" s="86" t="s">
        <v>8</v>
      </c>
      <c r="C40" s="87"/>
      <c r="D40" s="88"/>
      <c r="F40" s="78"/>
    </row>
    <row r="41" spans="1:6" ht="27.6" x14ac:dyDescent="0.25">
      <c r="A41" s="3">
        <v>17</v>
      </c>
      <c r="B41" s="64" t="s">
        <v>11</v>
      </c>
      <c r="C41" s="30">
        <v>962221.58</v>
      </c>
      <c r="D41" s="111" t="s">
        <v>170</v>
      </c>
      <c r="E41" s="52"/>
    </row>
    <row r="42" spans="1:6" ht="27.6" x14ac:dyDescent="0.25">
      <c r="A42" s="3">
        <v>18</v>
      </c>
      <c r="B42" s="64" t="s">
        <v>12</v>
      </c>
      <c r="C42" s="30">
        <v>173959.11</v>
      </c>
      <c r="D42" s="112"/>
      <c r="E42" s="52"/>
    </row>
    <row r="43" spans="1:6" ht="30.6" customHeight="1" x14ac:dyDescent="0.25">
      <c r="A43" s="3">
        <v>19</v>
      </c>
      <c r="B43" s="64" t="s">
        <v>13</v>
      </c>
      <c r="C43" s="30">
        <v>281222.15999999997</v>
      </c>
      <c r="D43" s="112"/>
      <c r="E43" s="52"/>
    </row>
    <row r="44" spans="1:6" ht="27.6" x14ac:dyDescent="0.25">
      <c r="A44" s="3">
        <v>20</v>
      </c>
      <c r="B44" s="64" t="s">
        <v>167</v>
      </c>
      <c r="C44" s="30">
        <v>204939.66</v>
      </c>
      <c r="D44" s="112"/>
      <c r="E44" s="52"/>
    </row>
    <row r="45" spans="1:6" ht="27.6" x14ac:dyDescent="0.25">
      <c r="A45" s="3">
        <v>21</v>
      </c>
      <c r="B45" s="64" t="s">
        <v>168</v>
      </c>
      <c r="C45" s="30">
        <v>128506.59</v>
      </c>
      <c r="D45" s="112"/>
      <c r="E45" s="52"/>
    </row>
    <row r="46" spans="1:6" ht="42" customHeight="1" x14ac:dyDescent="0.25">
      <c r="A46" s="3">
        <v>22</v>
      </c>
      <c r="B46" s="64" t="s">
        <v>160</v>
      </c>
      <c r="C46" s="30">
        <v>1642777.53</v>
      </c>
      <c r="D46" s="112"/>
      <c r="E46" s="52"/>
    </row>
    <row r="47" spans="1:6" ht="48" customHeight="1" x14ac:dyDescent="0.25">
      <c r="A47" s="3">
        <v>23</v>
      </c>
      <c r="B47" s="64" t="s">
        <v>159</v>
      </c>
      <c r="C47" s="30">
        <v>2027524.04</v>
      </c>
      <c r="D47" s="112"/>
      <c r="E47" s="52"/>
    </row>
    <row r="48" spans="1:6" x14ac:dyDescent="0.25">
      <c r="A48" s="3"/>
      <c r="B48" s="61" t="s">
        <v>24</v>
      </c>
      <c r="C48" s="29">
        <f>SUM(C41:C47)</f>
        <v>5421150.6699999999</v>
      </c>
      <c r="D48" s="112"/>
    </row>
    <row r="49" spans="1:6" s="77" customFormat="1" x14ac:dyDescent="0.25">
      <c r="A49" s="85"/>
      <c r="B49" s="89" t="s">
        <v>26</v>
      </c>
      <c r="C49" s="90"/>
      <c r="D49" s="112"/>
      <c r="F49" s="78"/>
    </row>
    <row r="50" spans="1:6" ht="30" customHeight="1" x14ac:dyDescent="0.25">
      <c r="A50" s="3">
        <v>24</v>
      </c>
      <c r="B50" s="7" t="s">
        <v>63</v>
      </c>
      <c r="C50" s="30">
        <v>60542.9</v>
      </c>
      <c r="D50" s="113"/>
    </row>
    <row r="51" spans="1:6" x14ac:dyDescent="0.25">
      <c r="A51" s="22"/>
      <c r="B51" s="61" t="s">
        <v>24</v>
      </c>
      <c r="C51" s="29">
        <f>SUM(C50)</f>
        <v>60542.9</v>
      </c>
      <c r="D51" s="2"/>
    </row>
    <row r="52" spans="1:6" x14ac:dyDescent="0.25">
      <c r="A52" s="3"/>
      <c r="B52" s="61"/>
      <c r="C52" s="29"/>
      <c r="D52" s="2"/>
    </row>
    <row r="53" spans="1:6" s="83" customFormat="1" ht="30.75" customHeight="1" x14ac:dyDescent="0.25">
      <c r="A53" s="97"/>
      <c r="B53" s="98" t="s">
        <v>171</v>
      </c>
      <c r="C53" s="99">
        <f>C48+C51</f>
        <v>5481693.5700000003</v>
      </c>
      <c r="D53" s="100"/>
      <c r="F53" s="84"/>
    </row>
    <row r="54" spans="1:6" x14ac:dyDescent="0.25">
      <c r="A54" s="3"/>
      <c r="B54" s="66"/>
      <c r="C54" s="26"/>
      <c r="D54" s="2"/>
    </row>
    <row r="55" spans="1:6" s="81" customFormat="1" x14ac:dyDescent="0.25">
      <c r="A55" s="102"/>
      <c r="B55" s="103" t="s">
        <v>146</v>
      </c>
      <c r="C55" s="104">
        <f>C53+C37</f>
        <v>9796837.9200000018</v>
      </c>
      <c r="D55" s="105"/>
      <c r="F55" s="82"/>
    </row>
  </sheetData>
  <mergeCells count="4">
    <mergeCell ref="A2:D2"/>
    <mergeCell ref="A6:D6"/>
    <mergeCell ref="A39:D39"/>
    <mergeCell ref="D41:D50"/>
  </mergeCells>
  <pageMargins left="0.43307086614173229" right="0.19685039370078741" top="0.35433070866141736" bottom="0.27559055118110237" header="0.27559055118110237" footer="0.19685039370078741"/>
  <pageSetup paperSize="9" scale="74" orientation="portrait" r:id="rId1"/>
  <rowBreaks count="1" manualBreakCount="1">
    <brk id="35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2017-11-03T02:32:32Z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