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ВасилевскаяЕД\Внешняя за 2022 год\Внешняя 2022 заключение\"/>
    </mc:Choice>
  </mc:AlternateContent>
  <bookViews>
    <workbookView xWindow="14370" yWindow="-150" windowWidth="13770" windowHeight="12765"/>
  </bookViews>
  <sheets>
    <sheet name="Лист1" sheetId="6" r:id="rId1"/>
  </sheets>
  <definedNames>
    <definedName name="_xlnm._FilterDatabase" localSheetId="0" hidden="1">Лист1!$A$7:$M$42</definedName>
    <definedName name="_xlnm.Print_Titles" localSheetId="0">Лист1!$5:$7</definedName>
  </definedNames>
  <calcPr calcId="152511"/>
</workbook>
</file>

<file path=xl/calcChain.xml><?xml version="1.0" encoding="utf-8"?>
<calcChain xmlns="http://schemas.openxmlformats.org/spreadsheetml/2006/main">
  <c r="K8" i="6" l="1"/>
  <c r="J8" i="6"/>
  <c r="H8" i="6"/>
  <c r="G8" i="6"/>
  <c r="D8" i="6" l="1"/>
  <c r="C8" i="6"/>
  <c r="E42" i="6" l="1"/>
  <c r="E40" i="6"/>
  <c r="E38" i="6"/>
  <c r="E37" i="6"/>
  <c r="E35" i="6"/>
  <c r="E34" i="6"/>
  <c r="E29" i="6"/>
  <c r="E27" i="6"/>
  <c r="E26" i="6"/>
  <c r="E24" i="6"/>
  <c r="E23" i="6"/>
  <c r="E22" i="6"/>
  <c r="E21" i="6"/>
  <c r="E20" i="6"/>
  <c r="E19" i="6"/>
  <c r="E17" i="6"/>
  <c r="E15" i="6"/>
  <c r="E13" i="6"/>
  <c r="E12" i="6"/>
  <c r="E11" i="6"/>
  <c r="E10" i="6"/>
  <c r="E8" i="6"/>
  <c r="M11" i="6" l="1"/>
  <c r="I42" i="6"/>
  <c r="L42" i="6" s="1"/>
  <c r="I41" i="6"/>
  <c r="I40" i="6"/>
  <c r="I39" i="6"/>
  <c r="I38" i="6"/>
  <c r="I37" i="6"/>
  <c r="I33" i="6"/>
  <c r="I34" i="6"/>
  <c r="I35" i="6"/>
  <c r="I32" i="6"/>
  <c r="I29" i="6"/>
  <c r="I28" i="6"/>
  <c r="I27" i="6"/>
  <c r="I26" i="6"/>
  <c r="I24" i="6"/>
  <c r="I25" i="6"/>
  <c r="L25" i="6" s="1"/>
  <c r="I23" i="6"/>
  <c r="I22" i="6"/>
  <c r="I21" i="6"/>
  <c r="I20" i="6"/>
  <c r="L20" i="6" s="1"/>
  <c r="I19" i="6"/>
  <c r="I18" i="6"/>
  <c r="I17" i="6"/>
  <c r="I16" i="6"/>
  <c r="I15" i="6"/>
  <c r="L15" i="6" s="1"/>
  <c r="I14" i="6"/>
  <c r="I13" i="6"/>
  <c r="I12" i="6"/>
  <c r="L12" i="6" s="1"/>
  <c r="I10" i="6"/>
  <c r="F42" i="6"/>
  <c r="F40" i="6"/>
  <c r="F39" i="6"/>
  <c r="F38" i="6"/>
  <c r="F37" i="6"/>
  <c r="F35" i="6"/>
  <c r="F34" i="6"/>
  <c r="F31" i="6"/>
  <c r="F32" i="6"/>
  <c r="F29" i="6"/>
  <c r="F27" i="6"/>
  <c r="F26" i="6"/>
  <c r="F25" i="6"/>
  <c r="F24" i="6"/>
  <c r="F23" i="6"/>
  <c r="F22" i="6"/>
  <c r="F21" i="6"/>
  <c r="F20" i="6"/>
  <c r="F19" i="6"/>
  <c r="F17" i="6"/>
  <c r="F15" i="6"/>
  <c r="F10" i="6"/>
  <c r="M27" i="6" l="1"/>
  <c r="L27" i="6"/>
  <c r="L39" i="6"/>
  <c r="L17" i="6"/>
  <c r="L40" i="6"/>
  <c r="M10" i="6"/>
  <c r="M19" i="6"/>
  <c r="L19" i="6"/>
  <c r="L38" i="6"/>
  <c r="L34" i="6"/>
  <c r="L10" i="6"/>
  <c r="L22" i="6"/>
  <c r="M26" i="6"/>
  <c r="L26" i="6"/>
  <c r="L32" i="6"/>
  <c r="L37" i="6"/>
  <c r="M40" i="6"/>
  <c r="M37" i="6"/>
  <c r="M39" i="6"/>
  <c r="M42" i="6"/>
  <c r="M38" i="6"/>
  <c r="M21" i="6"/>
  <c r="M29" i="6"/>
  <c r="M15" i="6"/>
  <c r="M23" i="6"/>
  <c r="M35" i="6"/>
  <c r="M25" i="6"/>
  <c r="M17" i="6"/>
  <c r="M24" i="6"/>
  <c r="M34" i="6"/>
  <c r="M20" i="6"/>
  <c r="M32" i="6"/>
  <c r="M22" i="6"/>
  <c r="M12" i="6"/>
  <c r="I31" i="6"/>
  <c r="I11" i="6"/>
  <c r="I8" i="6" s="1"/>
  <c r="F13" i="6"/>
  <c r="L13" i="6" s="1"/>
  <c r="F8" i="6" l="1"/>
  <c r="L8" i="6"/>
  <c r="M13" i="6"/>
  <c r="M8" i="6" s="1"/>
</calcChain>
</file>

<file path=xl/sharedStrings.xml><?xml version="1.0" encoding="utf-8"?>
<sst xmlns="http://schemas.openxmlformats.org/spreadsheetml/2006/main" count="173" uniqueCount="61">
  <si>
    <t>от оказания платных услуг (работ)</t>
  </si>
  <si>
    <t>от компенсации затрат государства</t>
  </si>
  <si>
    <t>Темп роста (%)</t>
  </si>
  <si>
    <t>в том числе</t>
  </si>
  <si>
    <t>% исполнения плана</t>
  </si>
  <si>
    <t>Департамент по управлению государственной собственностью Томской области</t>
  </si>
  <si>
    <t>Законодательная Дума Томской области</t>
  </si>
  <si>
    <t>Администрация Томской области</t>
  </si>
  <si>
    <t>Департамент финансов Томской области</t>
  </si>
  <si>
    <t>Департамент природных ресурсов и охраны окружающей среды Томской области</t>
  </si>
  <si>
    <t>Департамент здравоохранения Томской области</t>
  </si>
  <si>
    <t>Департамент общего образования Томской области</t>
  </si>
  <si>
    <t>Департамент архитектуры и строительства Томской области</t>
  </si>
  <si>
    <t>Комитет по обеспечению деятельности мировых судей Томской области</t>
  </si>
  <si>
    <t>Департамент инвестиций Томской области</t>
  </si>
  <si>
    <t>Департамент лесного хозяйства Томской области</t>
  </si>
  <si>
    <t>Департамент охотничьего и рыбного хозяйства Томской области</t>
  </si>
  <si>
    <t>Департамент труда и занятости населения Томской области</t>
  </si>
  <si>
    <t>Департамент по вопросам семьи и детей Томской области</t>
  </si>
  <si>
    <t>Департамент защиты населения и территорий Томской области</t>
  </si>
  <si>
    <t>Департамент профессионального образования Томской области</t>
  </si>
  <si>
    <t>Отклонение факта от плана</t>
  </si>
  <si>
    <t>тыс. руб.</t>
  </si>
  <si>
    <t>ИТОГО</t>
  </si>
  <si>
    <t>Департамент транспорта, дорожной деятельности и связи Томской области</t>
  </si>
  <si>
    <t>Департамент ветеринарии Томской области</t>
  </si>
  <si>
    <t>Департамент тарифного регулирования Томской области</t>
  </si>
  <si>
    <t xml:space="preserve">Департамент по культуре Томской области </t>
  </si>
  <si>
    <t>-</t>
  </si>
  <si>
    <t>Департамент записи актов гражданского состояния Томской области</t>
  </si>
  <si>
    <t>Департамент по развитию инновационной и предпринимательской деятельности Томской области</t>
  </si>
  <si>
    <t>Департамент ЖКХ и государственного жилищного надзора Томской области</t>
  </si>
  <si>
    <t>Департамент социальной защиты населения Томской области</t>
  </si>
  <si>
    <t>Комитет государственного финансового контроля Томской области</t>
  </si>
  <si>
    <t>Код главного администратора (администратора) поступлений</t>
  </si>
  <si>
    <t xml:space="preserve">Департамент лицензирования и регионального государственного контроля Томской области </t>
  </si>
  <si>
    <t>Приложение 3</t>
  </si>
  <si>
    <t>Анализ поступления доходов от оказания платных услуг (работ) и компенсации затрат государства 
в разрезе главных администраторов в 2020-2022 годах</t>
  </si>
  <si>
    <t>2022 год</t>
  </si>
  <si>
    <t>Контрольно-счетная палата Томской области</t>
  </si>
  <si>
    <t>Представительство Томской области при Правительстве РФ</t>
  </si>
  <si>
    <t>Департамент государственного заказа Томской области</t>
  </si>
  <si>
    <t>Комитет по охране объектов культурного наследия Томской области</t>
  </si>
  <si>
    <t>в 5,5 раза</t>
  </si>
  <si>
    <t>в 30,4 раза</t>
  </si>
  <si>
    <t>в 22,4 раза</t>
  </si>
  <si>
    <t>в 4,8 раза</t>
  </si>
  <si>
    <r>
      <t>2020</t>
    </r>
    <r>
      <rPr>
        <b/>
        <sz val="11"/>
        <rFont val="Times New Roman"/>
        <family val="1"/>
        <charset val="204"/>
      </rPr>
      <t xml:space="preserve"> год факт </t>
    </r>
    <r>
      <rPr>
        <b/>
        <vertAlign val="superscript"/>
        <sz val="11"/>
        <rFont val="Times New Roman"/>
        <family val="1"/>
        <charset val="204"/>
      </rPr>
      <t>1)</t>
    </r>
  </si>
  <si>
    <r>
      <t xml:space="preserve">2021 год факт </t>
    </r>
    <r>
      <rPr>
        <b/>
        <vertAlign val="superscript"/>
        <sz val="12"/>
        <rFont val="Times New Roman"/>
        <family val="1"/>
        <charset val="204"/>
      </rPr>
      <t>2)</t>
    </r>
  </si>
  <si>
    <r>
      <t xml:space="preserve">План </t>
    </r>
    <r>
      <rPr>
        <b/>
        <vertAlign val="superscript"/>
        <sz val="12"/>
        <rFont val="Times New Roman"/>
        <family val="1"/>
        <charset val="204"/>
      </rPr>
      <t>3)</t>
    </r>
  </si>
  <si>
    <r>
      <t xml:space="preserve">Факт </t>
    </r>
    <r>
      <rPr>
        <b/>
        <vertAlign val="superscript"/>
        <sz val="12"/>
        <rFont val="Times New Roman"/>
        <family val="1"/>
        <charset val="204"/>
      </rPr>
      <t>4)</t>
    </r>
  </si>
  <si>
    <r>
      <rPr>
        <vertAlign val="superscript"/>
        <sz val="10"/>
        <rFont val="Times New Roman"/>
        <family val="1"/>
        <charset val="204"/>
      </rPr>
      <t>5)</t>
    </r>
    <r>
      <rPr>
        <sz val="10"/>
        <rFont val="Times New Roman"/>
        <family val="1"/>
        <charset val="204"/>
      </rPr>
      <t xml:space="preserve"> данные "АЦК-Финансыы"</t>
    </r>
  </si>
  <si>
    <r>
      <rPr>
        <vertAlign val="superscript"/>
        <sz val="10"/>
        <rFont val="Times New Roman"/>
        <family val="1"/>
        <charset val="204"/>
      </rPr>
      <t>3)</t>
    </r>
    <r>
      <rPr>
        <sz val="10"/>
        <rFont val="Times New Roman"/>
        <family val="1"/>
        <charset val="204"/>
      </rPr>
      <t xml:space="preserve"> данные отчетов администраторов доходов за 2022 год (форма № 0503127) и "АЦК-Финансы"</t>
    </r>
  </si>
  <si>
    <r>
      <t>Управление Федеральной налоговой службы  России по Томской области</t>
    </r>
    <r>
      <rPr>
        <b/>
        <sz val="10"/>
        <rFont val="Times New Roman"/>
        <family val="1"/>
        <charset val="204"/>
      </rPr>
      <t xml:space="preserve"> </t>
    </r>
    <r>
      <rPr>
        <b/>
        <vertAlign val="superscript"/>
        <sz val="10"/>
        <rFont val="Times New Roman"/>
        <family val="1"/>
        <charset val="204"/>
      </rPr>
      <t>5)</t>
    </r>
  </si>
  <si>
    <r>
      <t xml:space="preserve">Управление Федеральной  службы государственной регистрации, кадастра и картографии  по Томской области </t>
    </r>
    <r>
      <rPr>
        <b/>
        <vertAlign val="superscript"/>
        <sz val="10"/>
        <rFont val="Times New Roman"/>
        <family val="1"/>
        <charset val="204"/>
      </rPr>
      <t>5)</t>
    </r>
  </si>
  <si>
    <r>
      <rPr>
        <vertAlign val="superscript"/>
        <sz val="10"/>
        <rFont val="Times New Roman"/>
        <family val="1"/>
        <charset val="204"/>
      </rPr>
      <t>1)</t>
    </r>
    <r>
      <rPr>
        <sz val="10"/>
        <rFont val="Times New Roman"/>
        <family val="1"/>
        <charset val="204"/>
      </rPr>
      <t xml:space="preserve"> Закон Томской области от 13.07.2021 № 49-ОЗ "Об исполнении областного бюджета за 2020 год"</t>
    </r>
  </si>
  <si>
    <r>
      <rPr>
        <vertAlign val="superscript"/>
        <sz val="10"/>
        <rFont val="Times New Roman"/>
        <family val="1"/>
        <charset val="204"/>
      </rPr>
      <t>2)</t>
    </r>
    <r>
      <rPr>
        <sz val="10"/>
        <rFont val="Times New Roman"/>
        <family val="1"/>
        <charset val="204"/>
      </rPr>
      <t xml:space="preserve"> Закон Томской области от 12.07.2022 № 63-ОЗ "Об исполнении областного бюджета за 2021 год"</t>
    </r>
  </si>
  <si>
    <t>Комитет по контролю, надзору и лицензированию в сфере образования Томской области</t>
  </si>
  <si>
    <t>в том числе:</t>
  </si>
  <si>
    <r>
      <rPr>
        <vertAlign val="superscript"/>
        <sz val="10"/>
        <rFont val="Times New Roman"/>
        <family val="1"/>
        <charset val="204"/>
      </rPr>
      <t>4)</t>
    </r>
    <r>
      <rPr>
        <sz val="10"/>
        <rFont val="Times New Roman"/>
        <family val="1"/>
        <charset val="204"/>
      </rPr>
      <t xml:space="preserve"> приложение 1 к проекту Закона Томской области "Об исполнении областного бюджета за 2022 год"</t>
    </r>
  </si>
  <si>
    <t>в 2,3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</si>
</sst>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164" fontId="4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Alignment="1">
      <alignment horizontal="right"/>
    </xf>
    <xf numFmtId="164" fontId="11" fillId="0" borderId="1" xfId="0" applyNumberFormat="1" applyFont="1" applyFill="1" applyBorder="1" applyAlignment="1">
      <alignment horizontal="right" wrapText="1"/>
    </xf>
    <xf numFmtId="164" fontId="12" fillId="0" borderId="1" xfId="0" applyNumberFormat="1" applyFont="1" applyFill="1" applyBorder="1" applyAlignment="1">
      <alignment horizontal="right" wrapText="1"/>
    </xf>
    <xf numFmtId="164" fontId="12" fillId="2" borderId="1" xfId="0" applyNumberFormat="1" applyFont="1" applyFill="1" applyBorder="1" applyAlignment="1">
      <alignment horizontal="right" wrapText="1"/>
    </xf>
    <xf numFmtId="165" fontId="12" fillId="0" borderId="1" xfId="2" applyNumberFormat="1" applyFont="1" applyBorder="1" applyAlignment="1">
      <alignment horizontal="right"/>
    </xf>
    <xf numFmtId="165" fontId="12" fillId="3" borderId="1" xfId="2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wrapText="1"/>
    </xf>
    <xf numFmtId="164" fontId="12" fillId="3" borderId="1" xfId="0" applyNumberFormat="1" applyFont="1" applyFill="1" applyBorder="1" applyAlignment="1">
      <alignment horizontal="right" wrapText="1"/>
    </xf>
    <xf numFmtId="164" fontId="12" fillId="0" borderId="3" xfId="0" applyNumberFormat="1" applyFont="1" applyFill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165" fontId="12" fillId="0" borderId="1" xfId="2" applyNumberFormat="1" applyFont="1" applyFill="1" applyBorder="1" applyAlignment="1">
      <alignment horizontal="right"/>
    </xf>
    <xf numFmtId="164" fontId="11" fillId="3" borderId="1" xfId="0" applyNumberFormat="1" applyFont="1" applyFill="1" applyBorder="1" applyAlignment="1">
      <alignment horizontal="right" wrapText="1"/>
    </xf>
    <xf numFmtId="165" fontId="11" fillId="3" borderId="1" xfId="2" applyNumberFormat="1" applyFont="1" applyFill="1" applyBorder="1" applyAlignment="1">
      <alignment horizontal="right"/>
    </xf>
    <xf numFmtId="164" fontId="2" fillId="0" borderId="0" xfId="0" applyNumberFormat="1" applyFont="1" applyAlignment="1"/>
    <xf numFmtId="165" fontId="11" fillId="0" borderId="1" xfId="2" applyNumberFormat="1" applyFont="1" applyBorder="1" applyAlignment="1">
      <alignment horizontal="right"/>
    </xf>
    <xf numFmtId="0" fontId="6" fillId="0" borderId="0" xfId="0" applyFon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zoomScaleNormal="100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P10" sqref="P10"/>
    </sheetView>
  </sheetViews>
  <sheetFormatPr defaultColWidth="8.85546875" defaultRowHeight="12.75" x14ac:dyDescent="0.2"/>
  <cols>
    <col min="1" max="1" width="8.85546875" style="9" customWidth="1"/>
    <col min="2" max="2" width="34.7109375" style="21" customWidth="1"/>
    <col min="3" max="3" width="12.28515625" style="1" customWidth="1"/>
    <col min="4" max="4" width="12.28515625" style="21" customWidth="1"/>
    <col min="5" max="5" width="12.85546875" style="21" customWidth="1"/>
    <col min="6" max="6" width="12.42578125" style="21" customWidth="1"/>
    <col min="7" max="7" width="12.28515625" style="1" customWidth="1"/>
    <col min="8" max="8" width="13.7109375" style="1" customWidth="1"/>
    <col min="9" max="9" width="12.28515625" style="1" customWidth="1"/>
    <col min="10" max="10" width="13.28515625" style="1" customWidth="1"/>
    <col min="11" max="11" width="13.140625" style="1" customWidth="1"/>
    <col min="12" max="12" width="12.28515625" style="1" customWidth="1"/>
    <col min="13" max="13" width="11.28515625" style="1" customWidth="1"/>
    <col min="14" max="14" width="9.5703125" style="3" customWidth="1"/>
    <col min="15" max="15" width="8.85546875" style="3" customWidth="1"/>
    <col min="16" max="16384" width="8.85546875" style="3"/>
  </cols>
  <sheetData>
    <row r="1" spans="1:16" ht="18.75" x14ac:dyDescent="0.3">
      <c r="K1" s="2"/>
      <c r="L1" s="35" t="s">
        <v>36</v>
      </c>
      <c r="M1" s="2"/>
    </row>
    <row r="2" spans="1:16" ht="33.75" customHeight="1" x14ac:dyDescent="0.2">
      <c r="A2" s="10"/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6" s="5" customFormat="1" x14ac:dyDescent="0.2">
      <c r="A3" s="9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6" s="6" customFormat="1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5" t="s">
        <v>22</v>
      </c>
    </row>
    <row r="5" spans="1:16" s="4" customFormat="1" ht="18.75" customHeight="1" x14ac:dyDescent="0.25">
      <c r="A5" s="38" t="s">
        <v>34</v>
      </c>
      <c r="B5" s="42"/>
      <c r="C5" s="48" t="s">
        <v>47</v>
      </c>
      <c r="D5" s="48" t="s">
        <v>48</v>
      </c>
      <c r="E5" s="45" t="s">
        <v>2</v>
      </c>
      <c r="F5" s="50" t="s">
        <v>38</v>
      </c>
      <c r="G5" s="50"/>
      <c r="H5" s="50"/>
      <c r="I5" s="50"/>
      <c r="J5" s="50"/>
      <c r="K5" s="50"/>
      <c r="L5" s="50"/>
      <c r="M5" s="50"/>
    </row>
    <row r="6" spans="1:16" s="4" customFormat="1" ht="16.5" customHeight="1" x14ac:dyDescent="0.2">
      <c r="A6" s="39"/>
      <c r="B6" s="42"/>
      <c r="C6" s="49"/>
      <c r="D6" s="49"/>
      <c r="E6" s="45"/>
      <c r="F6" s="46" t="s">
        <v>49</v>
      </c>
      <c r="G6" s="44" t="s">
        <v>3</v>
      </c>
      <c r="H6" s="44"/>
      <c r="I6" s="46" t="s">
        <v>50</v>
      </c>
      <c r="J6" s="47" t="s">
        <v>3</v>
      </c>
      <c r="K6" s="47"/>
      <c r="L6" s="43" t="s">
        <v>4</v>
      </c>
      <c r="M6" s="44" t="s">
        <v>21</v>
      </c>
    </row>
    <row r="7" spans="1:16" s="4" customFormat="1" ht="55.5" customHeight="1" x14ac:dyDescent="0.2">
      <c r="A7" s="40"/>
      <c r="B7" s="42"/>
      <c r="C7" s="49"/>
      <c r="D7" s="49"/>
      <c r="E7" s="45"/>
      <c r="F7" s="46"/>
      <c r="G7" s="12" t="s">
        <v>0</v>
      </c>
      <c r="H7" s="12" t="s">
        <v>1</v>
      </c>
      <c r="I7" s="46"/>
      <c r="J7" s="12" t="s">
        <v>0</v>
      </c>
      <c r="K7" s="12" t="s">
        <v>1</v>
      </c>
      <c r="L7" s="43"/>
      <c r="M7" s="44"/>
    </row>
    <row r="8" spans="1:16" ht="18.75" customHeight="1" x14ac:dyDescent="0.2">
      <c r="A8" s="36"/>
      <c r="B8" s="22" t="s">
        <v>23</v>
      </c>
      <c r="C8" s="16">
        <f>SUM(C10:C42)</f>
        <v>106670.20000000001</v>
      </c>
      <c r="D8" s="16">
        <f>SUM(D10:D42)</f>
        <v>124498.1</v>
      </c>
      <c r="E8" s="34">
        <f>D8/C8*100</f>
        <v>116.71310262847543</v>
      </c>
      <c r="F8" s="31">
        <f t="shared" ref="F8:K8" si="0">SUM(F10:F42)</f>
        <v>87229.2</v>
      </c>
      <c r="G8" s="16">
        <f t="shared" si="0"/>
        <v>49878</v>
      </c>
      <c r="H8" s="16">
        <f t="shared" si="0"/>
        <v>37351.199999999997</v>
      </c>
      <c r="I8" s="31">
        <f t="shared" si="0"/>
        <v>158802.98900000006</v>
      </c>
      <c r="J8" s="16">
        <f t="shared" si="0"/>
        <v>56738.080000000002</v>
      </c>
      <c r="K8" s="16">
        <f t="shared" si="0"/>
        <v>102064.90899999999</v>
      </c>
      <c r="L8" s="32">
        <f>I8/F8*100</f>
        <v>182.05255694194153</v>
      </c>
      <c r="M8" s="16">
        <f>SUM(M10:M42)</f>
        <v>71573.849000000002</v>
      </c>
      <c r="P8" s="33"/>
    </row>
    <row r="9" spans="1:16" ht="18.75" customHeight="1" x14ac:dyDescent="0.2">
      <c r="A9" s="37"/>
      <c r="B9" s="22" t="s">
        <v>58</v>
      </c>
      <c r="C9" s="16"/>
      <c r="D9" s="16"/>
      <c r="E9" s="34"/>
      <c r="F9" s="31"/>
      <c r="G9" s="7"/>
      <c r="H9" s="7"/>
      <c r="I9" s="8"/>
      <c r="J9" s="7"/>
      <c r="K9" s="7"/>
      <c r="L9" s="32"/>
      <c r="M9" s="7"/>
    </row>
    <row r="10" spans="1:16" ht="33" customHeight="1" x14ac:dyDescent="0.25">
      <c r="A10" s="12">
        <v>182</v>
      </c>
      <c r="B10" s="23" t="s">
        <v>53</v>
      </c>
      <c r="C10" s="17">
        <v>3.2</v>
      </c>
      <c r="D10" s="17">
        <v>10.5</v>
      </c>
      <c r="E10" s="19">
        <f>D10/C10*100</f>
        <v>328.125</v>
      </c>
      <c r="F10" s="20">
        <f>G10</f>
        <v>6</v>
      </c>
      <c r="G10" s="19">
        <v>6</v>
      </c>
      <c r="H10" s="19" t="s">
        <v>28</v>
      </c>
      <c r="I10" s="26">
        <f>J10</f>
        <v>18.95</v>
      </c>
      <c r="J10" s="17">
        <v>18.95</v>
      </c>
      <c r="K10" s="19" t="s">
        <v>28</v>
      </c>
      <c r="L10" s="20">
        <f>I10/F10*100</f>
        <v>315.83333333333331</v>
      </c>
      <c r="M10" s="17">
        <f>I10-F10</f>
        <v>12.95</v>
      </c>
    </row>
    <row r="11" spans="1:16" ht="46.5" customHeight="1" x14ac:dyDescent="0.25">
      <c r="A11" s="12">
        <v>321</v>
      </c>
      <c r="B11" s="23" t="s">
        <v>54</v>
      </c>
      <c r="C11" s="17">
        <v>278.5</v>
      </c>
      <c r="D11" s="17">
        <v>118.7</v>
      </c>
      <c r="E11" s="19">
        <f>D11/C11*100</f>
        <v>42.621184919210052</v>
      </c>
      <c r="F11" s="20">
        <v>261</v>
      </c>
      <c r="G11" s="19">
        <v>261</v>
      </c>
      <c r="H11" s="19" t="s">
        <v>28</v>
      </c>
      <c r="I11" s="26" t="str">
        <f>J11</f>
        <v>-</v>
      </c>
      <c r="J11" s="19" t="s">
        <v>28</v>
      </c>
      <c r="K11" s="19" t="s">
        <v>28</v>
      </c>
      <c r="L11" s="20" t="s">
        <v>28</v>
      </c>
      <c r="M11" s="17">
        <f>0-F11</f>
        <v>-261</v>
      </c>
    </row>
    <row r="12" spans="1:16" ht="42.75" customHeight="1" x14ac:dyDescent="0.25">
      <c r="A12" s="12">
        <v>801</v>
      </c>
      <c r="B12" s="23" t="s">
        <v>5</v>
      </c>
      <c r="C12" s="17">
        <v>2.7</v>
      </c>
      <c r="D12" s="17">
        <v>37.5</v>
      </c>
      <c r="E12" s="19">
        <f>D12/C12*100</f>
        <v>1388.8888888888887</v>
      </c>
      <c r="F12" s="26">
        <v>38</v>
      </c>
      <c r="G12" s="19" t="s">
        <v>28</v>
      </c>
      <c r="H12" s="29">
        <v>38</v>
      </c>
      <c r="I12" s="26">
        <f>K12</f>
        <v>19.2</v>
      </c>
      <c r="J12" s="19" t="s">
        <v>28</v>
      </c>
      <c r="K12" s="29">
        <v>19.2</v>
      </c>
      <c r="L12" s="20">
        <f t="shared" ref="L12:L42" si="1">I12/F12*100</f>
        <v>50.526315789473685</v>
      </c>
      <c r="M12" s="17">
        <f>I12-F12</f>
        <v>-18.8</v>
      </c>
    </row>
    <row r="13" spans="1:16" ht="16.5" customHeight="1" x14ac:dyDescent="0.25">
      <c r="A13" s="12">
        <v>802</v>
      </c>
      <c r="B13" s="23" t="s">
        <v>6</v>
      </c>
      <c r="C13" s="17">
        <v>120.4</v>
      </c>
      <c r="D13" s="17">
        <v>25.5</v>
      </c>
      <c r="E13" s="19">
        <f>D13/C13*100</f>
        <v>21.17940199335548</v>
      </c>
      <c r="F13" s="26">
        <f>H13</f>
        <v>52</v>
      </c>
      <c r="G13" s="19" t="s">
        <v>28</v>
      </c>
      <c r="H13" s="29">
        <v>52</v>
      </c>
      <c r="I13" s="26">
        <f>K13</f>
        <v>19</v>
      </c>
      <c r="J13" s="19" t="s">
        <v>28</v>
      </c>
      <c r="K13" s="29">
        <v>19</v>
      </c>
      <c r="L13" s="20">
        <f t="shared" si="1"/>
        <v>36.538461538461533</v>
      </c>
      <c r="M13" s="17">
        <f>I13-F13</f>
        <v>-33</v>
      </c>
    </row>
    <row r="14" spans="1:16" ht="28.5" customHeight="1" x14ac:dyDescent="0.25">
      <c r="A14" s="12">
        <v>803</v>
      </c>
      <c r="B14" s="23" t="s">
        <v>39</v>
      </c>
      <c r="C14" s="17">
        <v>9.8000000000000007</v>
      </c>
      <c r="D14" s="17" t="s">
        <v>28</v>
      </c>
      <c r="E14" s="19" t="s">
        <v>28</v>
      </c>
      <c r="F14" s="26" t="s">
        <v>28</v>
      </c>
      <c r="G14" s="19"/>
      <c r="H14" s="29" t="s">
        <v>28</v>
      </c>
      <c r="I14" s="26">
        <f>K14</f>
        <v>0.3</v>
      </c>
      <c r="J14" s="19" t="s">
        <v>28</v>
      </c>
      <c r="K14" s="29">
        <v>0.3</v>
      </c>
      <c r="L14" s="20" t="s">
        <v>28</v>
      </c>
      <c r="M14" s="17">
        <v>0.3</v>
      </c>
    </row>
    <row r="15" spans="1:16" ht="15" x14ac:dyDescent="0.25">
      <c r="A15" s="13">
        <v>804</v>
      </c>
      <c r="B15" s="24" t="s">
        <v>7</v>
      </c>
      <c r="C15" s="18">
        <v>16384.099999999999</v>
      </c>
      <c r="D15" s="18">
        <v>18132.599999999999</v>
      </c>
      <c r="E15" s="19">
        <f>D15/C15*100</f>
        <v>110.67193193400919</v>
      </c>
      <c r="F15" s="26">
        <f>G15+H15</f>
        <v>16703</v>
      </c>
      <c r="G15" s="27">
        <v>16167</v>
      </c>
      <c r="H15" s="29">
        <v>536</v>
      </c>
      <c r="I15" s="26">
        <f>J15+K15</f>
        <v>22028.639999999999</v>
      </c>
      <c r="J15" s="27">
        <v>21655.84</v>
      </c>
      <c r="K15" s="27">
        <v>372.8</v>
      </c>
      <c r="L15" s="20">
        <f t="shared" si="1"/>
        <v>131.88433215590015</v>
      </c>
      <c r="M15" s="17">
        <f>I15-F15</f>
        <v>5325.6399999999994</v>
      </c>
    </row>
    <row r="16" spans="1:16" ht="26.25" x14ac:dyDescent="0.25">
      <c r="A16" s="13">
        <v>805</v>
      </c>
      <c r="B16" s="24" t="s">
        <v>40</v>
      </c>
      <c r="C16" s="18" t="s">
        <v>28</v>
      </c>
      <c r="D16" s="18" t="s">
        <v>28</v>
      </c>
      <c r="E16" s="19" t="s">
        <v>28</v>
      </c>
      <c r="F16" s="26" t="s">
        <v>28</v>
      </c>
      <c r="G16" s="29" t="s">
        <v>28</v>
      </c>
      <c r="H16" s="29" t="s">
        <v>28</v>
      </c>
      <c r="I16" s="26">
        <f>K16</f>
        <v>153.4</v>
      </c>
      <c r="J16" s="29" t="s">
        <v>28</v>
      </c>
      <c r="K16" s="29">
        <v>153.4</v>
      </c>
      <c r="L16" s="20" t="s">
        <v>28</v>
      </c>
      <c r="M16" s="17">
        <v>153.4</v>
      </c>
    </row>
    <row r="17" spans="1:13" ht="19.5" customHeight="1" x14ac:dyDescent="0.25">
      <c r="A17" s="13">
        <v>806</v>
      </c>
      <c r="B17" s="24" t="s">
        <v>8</v>
      </c>
      <c r="C17" s="18">
        <v>15.3</v>
      </c>
      <c r="D17" s="18">
        <v>92.6</v>
      </c>
      <c r="E17" s="19">
        <f>D17/C17*100</f>
        <v>605.22875816993451</v>
      </c>
      <c r="F17" s="26">
        <f>H17</f>
        <v>81</v>
      </c>
      <c r="G17" s="30" t="s">
        <v>28</v>
      </c>
      <c r="H17" s="28">
        <v>81</v>
      </c>
      <c r="I17" s="26">
        <f>K17</f>
        <v>44.6</v>
      </c>
      <c r="J17" s="30" t="s">
        <v>28</v>
      </c>
      <c r="K17" s="28">
        <v>44.6</v>
      </c>
      <c r="L17" s="20">
        <f t="shared" si="1"/>
        <v>55.061728395061728</v>
      </c>
      <c r="M17" s="17">
        <f>I17-F17</f>
        <v>-36.4</v>
      </c>
    </row>
    <row r="18" spans="1:13" ht="26.25" x14ac:dyDescent="0.25">
      <c r="A18" s="13">
        <v>808</v>
      </c>
      <c r="B18" s="24" t="s">
        <v>33</v>
      </c>
      <c r="C18" s="19" t="s">
        <v>28</v>
      </c>
      <c r="D18" s="19">
        <v>6.2</v>
      </c>
      <c r="E18" s="19" t="s">
        <v>28</v>
      </c>
      <c r="F18" s="20" t="s">
        <v>28</v>
      </c>
      <c r="G18" s="19" t="s">
        <v>28</v>
      </c>
      <c r="H18" s="19" t="s">
        <v>28</v>
      </c>
      <c r="I18" s="26">
        <f>K18</f>
        <v>4.4000000000000004</v>
      </c>
      <c r="J18" s="19" t="s">
        <v>28</v>
      </c>
      <c r="K18" s="28">
        <v>4.4000000000000004</v>
      </c>
      <c r="L18" s="20" t="s">
        <v>28</v>
      </c>
      <c r="M18" s="17">
        <v>4.4000000000000004</v>
      </c>
    </row>
    <row r="19" spans="1:13" ht="26.25" x14ac:dyDescent="0.25">
      <c r="A19" s="13">
        <v>809</v>
      </c>
      <c r="B19" s="24" t="s">
        <v>32</v>
      </c>
      <c r="C19" s="18">
        <v>36321.4</v>
      </c>
      <c r="D19" s="18">
        <v>36529.1</v>
      </c>
      <c r="E19" s="19">
        <f t="shared" ref="E19:E24" si="2">D19/C19*100</f>
        <v>100.57183919122059</v>
      </c>
      <c r="F19" s="26">
        <f>G19+H19</f>
        <v>36817</v>
      </c>
      <c r="G19" s="28">
        <v>17919</v>
      </c>
      <c r="H19" s="28">
        <v>18898</v>
      </c>
      <c r="I19" s="26">
        <f>J19+K19</f>
        <v>39700.14</v>
      </c>
      <c r="J19" s="17">
        <v>16529.14</v>
      </c>
      <c r="K19" s="28">
        <v>23171</v>
      </c>
      <c r="L19" s="20">
        <f t="shared" si="1"/>
        <v>107.83100198277968</v>
      </c>
      <c r="M19" s="17">
        <f t="shared" ref="M19:M27" si="3">I19-F19</f>
        <v>2883.1399999999994</v>
      </c>
    </row>
    <row r="20" spans="1:13" ht="39.75" customHeight="1" x14ac:dyDescent="0.25">
      <c r="A20" s="13">
        <v>810</v>
      </c>
      <c r="B20" s="24" t="s">
        <v>9</v>
      </c>
      <c r="C20" s="18">
        <v>4717.1000000000004</v>
      </c>
      <c r="D20" s="18">
        <v>8718.7999999999993</v>
      </c>
      <c r="E20" s="19">
        <f t="shared" si="2"/>
        <v>184.8339021856649</v>
      </c>
      <c r="F20" s="20">
        <f>H20</f>
        <v>600</v>
      </c>
      <c r="G20" s="19" t="s">
        <v>28</v>
      </c>
      <c r="H20" s="19">
        <v>600</v>
      </c>
      <c r="I20" s="26">
        <f>K20</f>
        <v>431</v>
      </c>
      <c r="J20" s="19" t="s">
        <v>28</v>
      </c>
      <c r="K20" s="28">
        <v>431</v>
      </c>
      <c r="L20" s="20">
        <f t="shared" si="1"/>
        <v>71.833333333333343</v>
      </c>
      <c r="M20" s="17">
        <f t="shared" si="3"/>
        <v>-169</v>
      </c>
    </row>
    <row r="21" spans="1:13" ht="26.25" x14ac:dyDescent="0.25">
      <c r="A21" s="13">
        <v>811</v>
      </c>
      <c r="B21" s="24" t="s">
        <v>10</v>
      </c>
      <c r="C21" s="18">
        <v>8785.2999999999993</v>
      </c>
      <c r="D21" s="18">
        <v>24354</v>
      </c>
      <c r="E21" s="19">
        <f t="shared" si="2"/>
        <v>277.21307183590773</v>
      </c>
      <c r="F21" s="26">
        <f>H21</f>
        <v>12725</v>
      </c>
      <c r="G21" s="19" t="s">
        <v>28</v>
      </c>
      <c r="H21" s="28">
        <v>12725</v>
      </c>
      <c r="I21" s="26">
        <f>K21</f>
        <v>70462</v>
      </c>
      <c r="J21" s="19" t="s">
        <v>28</v>
      </c>
      <c r="K21" s="28">
        <v>70462</v>
      </c>
      <c r="L21" s="20" t="s">
        <v>43</v>
      </c>
      <c r="M21" s="17">
        <f t="shared" si="3"/>
        <v>57737</v>
      </c>
    </row>
    <row r="22" spans="1:13" ht="26.25" customHeight="1" x14ac:dyDescent="0.25">
      <c r="A22" s="13">
        <v>814</v>
      </c>
      <c r="B22" s="24" t="s">
        <v>27</v>
      </c>
      <c r="C22" s="18">
        <v>3985.3</v>
      </c>
      <c r="D22" s="18">
        <v>5467.9</v>
      </c>
      <c r="E22" s="19">
        <f t="shared" si="2"/>
        <v>137.20171630742979</v>
      </c>
      <c r="F22" s="26">
        <f>G22</f>
        <v>4717</v>
      </c>
      <c r="G22" s="28">
        <v>4717</v>
      </c>
      <c r="H22" s="19" t="s">
        <v>28</v>
      </c>
      <c r="I22" s="26">
        <f>J22+K22</f>
        <v>5991.35</v>
      </c>
      <c r="J22" s="29">
        <v>5966.35</v>
      </c>
      <c r="K22" s="19">
        <v>25</v>
      </c>
      <c r="L22" s="20">
        <f t="shared" si="1"/>
        <v>127.01611193555226</v>
      </c>
      <c r="M22" s="17">
        <f t="shared" si="3"/>
        <v>1274.3500000000004</v>
      </c>
    </row>
    <row r="23" spans="1:13" ht="26.25" x14ac:dyDescent="0.25">
      <c r="A23" s="13">
        <v>815</v>
      </c>
      <c r="B23" s="24" t="s">
        <v>11</v>
      </c>
      <c r="C23" s="18">
        <v>59.6</v>
      </c>
      <c r="D23" s="18">
        <v>1009.3</v>
      </c>
      <c r="E23" s="19">
        <f t="shared" si="2"/>
        <v>1693.4563758389259</v>
      </c>
      <c r="F23" s="26">
        <f>G23+H23</f>
        <v>66</v>
      </c>
      <c r="G23" s="19">
        <v>3</v>
      </c>
      <c r="H23" s="28">
        <v>63</v>
      </c>
      <c r="I23" s="26">
        <f>K23</f>
        <v>2008.7</v>
      </c>
      <c r="J23" s="19" t="s">
        <v>28</v>
      </c>
      <c r="K23" s="28">
        <v>2008.7</v>
      </c>
      <c r="L23" s="20" t="s">
        <v>44</v>
      </c>
      <c r="M23" s="17">
        <f t="shared" si="3"/>
        <v>1942.7</v>
      </c>
    </row>
    <row r="24" spans="1:13" ht="26.25" x14ac:dyDescent="0.25">
      <c r="A24" s="13">
        <v>816</v>
      </c>
      <c r="B24" s="24" t="s">
        <v>20</v>
      </c>
      <c r="C24" s="18">
        <v>1.3</v>
      </c>
      <c r="D24" s="18">
        <v>1.6</v>
      </c>
      <c r="E24" s="19">
        <f t="shared" si="2"/>
        <v>123.07692307692308</v>
      </c>
      <c r="F24" s="26">
        <f>H24</f>
        <v>1</v>
      </c>
      <c r="G24" s="19" t="s">
        <v>28</v>
      </c>
      <c r="H24" s="28">
        <v>1</v>
      </c>
      <c r="I24" s="26">
        <f t="shared" ref="I24:I25" si="4">K24</f>
        <v>22.4</v>
      </c>
      <c r="J24" s="19" t="s">
        <v>28</v>
      </c>
      <c r="K24" s="28">
        <v>22.4</v>
      </c>
      <c r="L24" s="20" t="s">
        <v>45</v>
      </c>
      <c r="M24" s="17">
        <f t="shared" si="3"/>
        <v>21.4</v>
      </c>
    </row>
    <row r="25" spans="1:13" ht="26.25" x14ac:dyDescent="0.25">
      <c r="A25" s="13">
        <v>818</v>
      </c>
      <c r="B25" s="24" t="s">
        <v>25</v>
      </c>
      <c r="C25" s="19" t="s">
        <v>28</v>
      </c>
      <c r="D25" s="18">
        <v>33.5</v>
      </c>
      <c r="E25" s="19" t="s">
        <v>28</v>
      </c>
      <c r="F25" s="26">
        <f>H25</f>
        <v>37</v>
      </c>
      <c r="G25" s="19" t="s">
        <v>28</v>
      </c>
      <c r="H25" s="28">
        <v>37</v>
      </c>
      <c r="I25" s="26">
        <f t="shared" si="4"/>
        <v>0.3</v>
      </c>
      <c r="J25" s="19" t="s">
        <v>28</v>
      </c>
      <c r="K25" s="28">
        <v>0.3</v>
      </c>
      <c r="L25" s="20">
        <f t="shared" si="1"/>
        <v>0.81081081081081086</v>
      </c>
      <c r="M25" s="17">
        <f t="shared" si="3"/>
        <v>-36.700000000000003</v>
      </c>
    </row>
    <row r="26" spans="1:13" ht="26.25" x14ac:dyDescent="0.25">
      <c r="A26" s="13">
        <v>821</v>
      </c>
      <c r="B26" s="24" t="s">
        <v>12</v>
      </c>
      <c r="C26" s="18">
        <v>16237.5</v>
      </c>
      <c r="D26" s="18">
        <v>14574.1</v>
      </c>
      <c r="E26" s="19">
        <f>D26/C26*100</f>
        <v>89.755812163202464</v>
      </c>
      <c r="F26" s="26">
        <f>G26+H26</f>
        <v>7141.2</v>
      </c>
      <c r="G26" s="28">
        <v>6000</v>
      </c>
      <c r="H26" s="28">
        <v>1141.2</v>
      </c>
      <c r="I26" s="26">
        <f>J26+K26</f>
        <v>9560.116</v>
      </c>
      <c r="J26" s="28">
        <v>9466.7900000000009</v>
      </c>
      <c r="K26" s="28">
        <v>93.325999999999993</v>
      </c>
      <c r="L26" s="20">
        <f t="shared" si="1"/>
        <v>133.87268246233126</v>
      </c>
      <c r="M26" s="17">
        <f t="shared" si="3"/>
        <v>2418.9160000000002</v>
      </c>
    </row>
    <row r="27" spans="1:13" ht="30.75" customHeight="1" x14ac:dyDescent="0.25">
      <c r="A27" s="12">
        <v>822</v>
      </c>
      <c r="B27" s="23" t="s">
        <v>24</v>
      </c>
      <c r="C27" s="17">
        <v>23.8</v>
      </c>
      <c r="D27" s="18">
        <v>4078.7</v>
      </c>
      <c r="E27" s="19">
        <f>D27/C27*100</f>
        <v>17137.394957983193</v>
      </c>
      <c r="F27" s="26">
        <f>G27+H27</f>
        <v>2294</v>
      </c>
      <c r="G27" s="28">
        <v>2242</v>
      </c>
      <c r="H27" s="28">
        <v>52</v>
      </c>
      <c r="I27" s="26">
        <f>J27+K27</f>
        <v>1908.21</v>
      </c>
      <c r="J27" s="28">
        <v>1159.1099999999999</v>
      </c>
      <c r="K27" s="28">
        <v>749.1</v>
      </c>
      <c r="L27" s="20">
        <f t="shared" si="1"/>
        <v>83.182650392327815</v>
      </c>
      <c r="M27" s="17">
        <f t="shared" si="3"/>
        <v>-385.78999999999996</v>
      </c>
    </row>
    <row r="28" spans="1:13" ht="44.25" customHeight="1" x14ac:dyDescent="0.25">
      <c r="A28" s="12">
        <v>824</v>
      </c>
      <c r="B28" s="23" t="s">
        <v>35</v>
      </c>
      <c r="C28" s="19" t="s">
        <v>28</v>
      </c>
      <c r="D28" s="19">
        <v>22.4</v>
      </c>
      <c r="E28" s="19" t="s">
        <v>28</v>
      </c>
      <c r="F28" s="20" t="s">
        <v>28</v>
      </c>
      <c r="G28" s="19" t="s">
        <v>28</v>
      </c>
      <c r="H28" s="19" t="s">
        <v>28</v>
      </c>
      <c r="I28" s="26">
        <f>K28</f>
        <v>5.6959999999999997</v>
      </c>
      <c r="J28" s="19" t="s">
        <v>28</v>
      </c>
      <c r="K28" s="28">
        <v>5.6959999999999997</v>
      </c>
      <c r="L28" s="20" t="s">
        <v>28</v>
      </c>
      <c r="M28" s="17">
        <v>5.7</v>
      </c>
    </row>
    <row r="29" spans="1:13" ht="27" customHeight="1" x14ac:dyDescent="0.25">
      <c r="A29" s="12">
        <v>825</v>
      </c>
      <c r="B29" s="23" t="s">
        <v>13</v>
      </c>
      <c r="C29" s="17">
        <v>11642.7</v>
      </c>
      <c r="D29" s="17">
        <v>86.7</v>
      </c>
      <c r="E29" s="19">
        <f>D29/C29*100</f>
        <v>0.74467262748331575</v>
      </c>
      <c r="F29" s="26">
        <f>H29</f>
        <v>54</v>
      </c>
      <c r="G29" s="19" t="s">
        <v>28</v>
      </c>
      <c r="H29" s="28">
        <v>54</v>
      </c>
      <c r="I29" s="26">
        <f>K29</f>
        <v>125.7</v>
      </c>
      <c r="J29" s="19" t="s">
        <v>28</v>
      </c>
      <c r="K29" s="28">
        <v>125.7</v>
      </c>
      <c r="L29" s="20" t="s">
        <v>60</v>
      </c>
      <c r="M29" s="17">
        <f>I29-F29</f>
        <v>71.7</v>
      </c>
    </row>
    <row r="30" spans="1:13" ht="41.25" customHeight="1" x14ac:dyDescent="0.25">
      <c r="A30" s="12">
        <v>826</v>
      </c>
      <c r="B30" s="23" t="s">
        <v>57</v>
      </c>
      <c r="C30" s="17">
        <v>12.7</v>
      </c>
      <c r="D30" s="17" t="s">
        <v>28</v>
      </c>
      <c r="E30" s="19" t="s">
        <v>28</v>
      </c>
      <c r="F30" s="26" t="s">
        <v>28</v>
      </c>
      <c r="G30" s="19" t="s">
        <v>28</v>
      </c>
      <c r="H30" s="28" t="s">
        <v>28</v>
      </c>
      <c r="I30" s="26" t="s">
        <v>28</v>
      </c>
      <c r="J30" s="19" t="s">
        <v>28</v>
      </c>
      <c r="K30" s="28" t="s">
        <v>28</v>
      </c>
      <c r="L30" s="20" t="s">
        <v>28</v>
      </c>
      <c r="M30" s="17" t="s">
        <v>28</v>
      </c>
    </row>
    <row r="31" spans="1:13" ht="26.25" x14ac:dyDescent="0.25">
      <c r="A31" s="12">
        <v>827</v>
      </c>
      <c r="B31" s="23" t="s">
        <v>26</v>
      </c>
      <c r="C31" s="19" t="s">
        <v>28</v>
      </c>
      <c r="D31" s="17">
        <v>1.2</v>
      </c>
      <c r="E31" s="19" t="s">
        <v>28</v>
      </c>
      <c r="F31" s="26">
        <f t="shared" ref="F31:F32" si="5">H31</f>
        <v>1</v>
      </c>
      <c r="G31" s="19" t="s">
        <v>28</v>
      </c>
      <c r="H31" s="19">
        <v>1</v>
      </c>
      <c r="I31" s="26" t="str">
        <f t="shared" ref="I31" si="6">K31</f>
        <v>-</v>
      </c>
      <c r="J31" s="19" t="s">
        <v>28</v>
      </c>
      <c r="K31" s="28" t="s">
        <v>28</v>
      </c>
      <c r="L31" s="20" t="s">
        <v>28</v>
      </c>
      <c r="M31" s="17">
        <v>-1</v>
      </c>
    </row>
    <row r="32" spans="1:13" ht="28.5" customHeight="1" x14ac:dyDescent="0.25">
      <c r="A32" s="14">
        <v>828</v>
      </c>
      <c r="B32" s="25" t="s">
        <v>31</v>
      </c>
      <c r="C32" s="19" t="s">
        <v>28</v>
      </c>
      <c r="D32" s="19">
        <v>22.6</v>
      </c>
      <c r="E32" s="19" t="s">
        <v>28</v>
      </c>
      <c r="F32" s="26">
        <f t="shared" si="5"/>
        <v>24</v>
      </c>
      <c r="G32" s="19" t="s">
        <v>28</v>
      </c>
      <c r="H32" s="19">
        <v>24</v>
      </c>
      <c r="I32" s="26">
        <f>K32</f>
        <v>32</v>
      </c>
      <c r="J32" s="19" t="s">
        <v>28</v>
      </c>
      <c r="K32" s="28">
        <v>32</v>
      </c>
      <c r="L32" s="20">
        <f t="shared" si="1"/>
        <v>133.33333333333331</v>
      </c>
      <c r="M32" s="17">
        <f>I32-F32</f>
        <v>8</v>
      </c>
    </row>
    <row r="33" spans="1:13" ht="28.5" customHeight="1" x14ac:dyDescent="0.25">
      <c r="A33" s="14">
        <v>829</v>
      </c>
      <c r="B33" s="25" t="s">
        <v>41</v>
      </c>
      <c r="C33" s="19">
        <v>25.6</v>
      </c>
      <c r="D33" s="19" t="s">
        <v>28</v>
      </c>
      <c r="E33" s="19" t="s">
        <v>28</v>
      </c>
      <c r="F33" s="20" t="s">
        <v>28</v>
      </c>
      <c r="G33" s="19" t="s">
        <v>28</v>
      </c>
      <c r="H33" s="19" t="s">
        <v>28</v>
      </c>
      <c r="I33" s="26">
        <f t="shared" ref="I33:I35" si="7">K33</f>
        <v>11.667999999999999</v>
      </c>
      <c r="J33" s="19" t="s">
        <v>28</v>
      </c>
      <c r="K33" s="28">
        <v>11.667999999999999</v>
      </c>
      <c r="L33" s="20" t="s">
        <v>28</v>
      </c>
      <c r="M33" s="17">
        <v>11.7</v>
      </c>
    </row>
    <row r="34" spans="1:13" ht="26.25" x14ac:dyDescent="0.25">
      <c r="A34" s="12">
        <v>831</v>
      </c>
      <c r="B34" s="23" t="s">
        <v>16</v>
      </c>
      <c r="C34" s="17">
        <v>51.3</v>
      </c>
      <c r="D34" s="17">
        <v>59.9</v>
      </c>
      <c r="E34" s="19">
        <f>D34/C34*100</f>
        <v>116.76413255360625</v>
      </c>
      <c r="F34" s="26">
        <f>H34</f>
        <v>53</v>
      </c>
      <c r="G34" s="19" t="s">
        <v>28</v>
      </c>
      <c r="H34" s="28">
        <v>53</v>
      </c>
      <c r="I34" s="26">
        <f t="shared" si="7"/>
        <v>32.064999999999998</v>
      </c>
      <c r="J34" s="19" t="s">
        <v>28</v>
      </c>
      <c r="K34" s="28">
        <v>32.064999999999998</v>
      </c>
      <c r="L34" s="20">
        <f t="shared" si="1"/>
        <v>60.5</v>
      </c>
      <c r="M34" s="17">
        <f>I34-F34</f>
        <v>-20.935000000000002</v>
      </c>
    </row>
    <row r="35" spans="1:13" ht="26.25" x14ac:dyDescent="0.25">
      <c r="A35" s="12">
        <v>832</v>
      </c>
      <c r="B35" s="23" t="s">
        <v>14</v>
      </c>
      <c r="C35" s="17">
        <v>0.1</v>
      </c>
      <c r="D35" s="19">
        <v>1.3</v>
      </c>
      <c r="E35" s="19">
        <f>D35/C35*100</f>
        <v>1300</v>
      </c>
      <c r="F35" s="26">
        <f>H35</f>
        <v>1</v>
      </c>
      <c r="G35" s="19" t="s">
        <v>28</v>
      </c>
      <c r="H35" s="19">
        <v>1</v>
      </c>
      <c r="I35" s="26">
        <f t="shared" si="7"/>
        <v>4.8029999999999999</v>
      </c>
      <c r="J35" s="19" t="s">
        <v>28</v>
      </c>
      <c r="K35" s="28">
        <v>4.8029999999999999</v>
      </c>
      <c r="L35" s="20" t="s">
        <v>46</v>
      </c>
      <c r="M35" s="17">
        <f>I35-F35</f>
        <v>3.8029999999999999</v>
      </c>
    </row>
    <row r="36" spans="1:13" ht="26.25" x14ac:dyDescent="0.25">
      <c r="A36" s="12">
        <v>833</v>
      </c>
      <c r="B36" s="23" t="s">
        <v>29</v>
      </c>
      <c r="C36" s="17" t="s">
        <v>28</v>
      </c>
      <c r="D36" s="19">
        <v>0.3</v>
      </c>
      <c r="E36" s="19" t="s">
        <v>28</v>
      </c>
      <c r="F36" s="26" t="s">
        <v>28</v>
      </c>
      <c r="G36" s="19" t="s">
        <v>28</v>
      </c>
      <c r="H36" s="19" t="s">
        <v>28</v>
      </c>
      <c r="I36" s="26" t="s">
        <v>28</v>
      </c>
      <c r="J36" s="19" t="s">
        <v>28</v>
      </c>
      <c r="K36" s="28" t="s">
        <v>28</v>
      </c>
      <c r="L36" s="20" t="s">
        <v>28</v>
      </c>
      <c r="M36" s="17" t="s">
        <v>28</v>
      </c>
    </row>
    <row r="37" spans="1:13" ht="26.25" x14ac:dyDescent="0.25">
      <c r="A37" s="12">
        <v>838</v>
      </c>
      <c r="B37" s="23" t="s">
        <v>15</v>
      </c>
      <c r="C37" s="17">
        <v>462.9</v>
      </c>
      <c r="D37" s="17">
        <v>1177.8</v>
      </c>
      <c r="E37" s="19">
        <f>D37/C37*100</f>
        <v>254.43940375891123</v>
      </c>
      <c r="F37" s="26">
        <f>G37+H37</f>
        <v>922</v>
      </c>
      <c r="G37" s="19">
        <v>863</v>
      </c>
      <c r="H37" s="28">
        <v>59</v>
      </c>
      <c r="I37" s="26">
        <f>J37+K37</f>
        <v>598.6</v>
      </c>
      <c r="J37" s="19">
        <v>558.9</v>
      </c>
      <c r="K37" s="28">
        <v>39.700000000000003</v>
      </c>
      <c r="L37" s="20">
        <f t="shared" si="1"/>
        <v>64.924078091106296</v>
      </c>
      <c r="M37" s="17">
        <f>I37-F37</f>
        <v>-323.39999999999998</v>
      </c>
    </row>
    <row r="38" spans="1:13" ht="26.25" x14ac:dyDescent="0.25">
      <c r="A38" s="12">
        <v>839</v>
      </c>
      <c r="B38" s="23" t="s">
        <v>17</v>
      </c>
      <c r="C38" s="17">
        <v>1798.5</v>
      </c>
      <c r="D38" s="17">
        <v>7920.8</v>
      </c>
      <c r="E38" s="19">
        <f>D38/C38*100</f>
        <v>440.41145398943564</v>
      </c>
      <c r="F38" s="26">
        <f>H38</f>
        <v>2507</v>
      </c>
      <c r="G38" s="19" t="s">
        <v>28</v>
      </c>
      <c r="H38" s="28">
        <v>2507</v>
      </c>
      <c r="I38" s="26">
        <f>K38</f>
        <v>3377.2</v>
      </c>
      <c r="J38" s="19" t="s">
        <v>28</v>
      </c>
      <c r="K38" s="28">
        <v>3377.2</v>
      </c>
      <c r="L38" s="20">
        <f t="shared" si="1"/>
        <v>134.71080973274829</v>
      </c>
      <c r="M38" s="17">
        <f>I38-F38</f>
        <v>870.19999999999982</v>
      </c>
    </row>
    <row r="39" spans="1:13" ht="39.75" customHeight="1" x14ac:dyDescent="0.25">
      <c r="A39" s="12">
        <v>840</v>
      </c>
      <c r="B39" s="23" t="s">
        <v>30</v>
      </c>
      <c r="C39" s="19" t="s">
        <v>28</v>
      </c>
      <c r="D39" s="19">
        <v>1.5</v>
      </c>
      <c r="E39" s="19" t="s">
        <v>28</v>
      </c>
      <c r="F39" s="20">
        <f>H39</f>
        <v>2</v>
      </c>
      <c r="G39" s="19" t="s">
        <v>28</v>
      </c>
      <c r="H39" s="19">
        <v>2</v>
      </c>
      <c r="I39" s="26">
        <f>K39</f>
        <v>0.67300000000000004</v>
      </c>
      <c r="J39" s="19" t="s">
        <v>28</v>
      </c>
      <c r="K39" s="28">
        <v>0.67300000000000004</v>
      </c>
      <c r="L39" s="20">
        <f t="shared" si="1"/>
        <v>33.650000000000006</v>
      </c>
      <c r="M39" s="17">
        <f>I39-F39</f>
        <v>-1.327</v>
      </c>
    </row>
    <row r="40" spans="1:13" ht="26.25" x14ac:dyDescent="0.25">
      <c r="A40" s="12">
        <v>841</v>
      </c>
      <c r="B40" s="23" t="s">
        <v>18</v>
      </c>
      <c r="C40" s="17">
        <v>4538.8</v>
      </c>
      <c r="D40" s="17">
        <v>688.8</v>
      </c>
      <c r="E40" s="19">
        <f>D40/C40*100</f>
        <v>15.175817396668723</v>
      </c>
      <c r="F40" s="26">
        <f>G40+H40</f>
        <v>844</v>
      </c>
      <c r="G40" s="19">
        <v>460</v>
      </c>
      <c r="H40" s="29">
        <v>384</v>
      </c>
      <c r="I40" s="26">
        <f>K40</f>
        <v>706.87800000000004</v>
      </c>
      <c r="J40" s="19" t="s">
        <v>28</v>
      </c>
      <c r="K40" s="17">
        <v>706.87800000000004</v>
      </c>
      <c r="L40" s="20">
        <f t="shared" si="1"/>
        <v>83.753317535545023</v>
      </c>
      <c r="M40" s="17">
        <f>I40-F40</f>
        <v>-137.12199999999996</v>
      </c>
    </row>
    <row r="41" spans="1:13" ht="26.25" x14ac:dyDescent="0.25">
      <c r="A41" s="12">
        <v>844</v>
      </c>
      <c r="B41" s="23" t="s">
        <v>42</v>
      </c>
      <c r="C41" s="17" t="s">
        <v>28</v>
      </c>
      <c r="D41" s="17" t="s">
        <v>28</v>
      </c>
      <c r="E41" s="19" t="s">
        <v>28</v>
      </c>
      <c r="F41" s="26" t="s">
        <v>28</v>
      </c>
      <c r="G41" s="19" t="s">
        <v>28</v>
      </c>
      <c r="H41" s="29" t="s">
        <v>28</v>
      </c>
      <c r="I41" s="26">
        <f>K41</f>
        <v>15.476000000000001</v>
      </c>
      <c r="J41" s="19" t="s">
        <v>28</v>
      </c>
      <c r="K41" s="17">
        <v>15.476000000000001</v>
      </c>
      <c r="L41" s="20" t="s">
        <v>28</v>
      </c>
      <c r="M41" s="17">
        <v>15.5</v>
      </c>
    </row>
    <row r="42" spans="1:13" ht="30" customHeight="1" x14ac:dyDescent="0.25">
      <c r="A42" s="12">
        <v>845</v>
      </c>
      <c r="B42" s="23" t="s">
        <v>19</v>
      </c>
      <c r="C42" s="17">
        <v>1192.3</v>
      </c>
      <c r="D42" s="17">
        <v>1324.2</v>
      </c>
      <c r="E42" s="19">
        <f>D42/C42*100</f>
        <v>111.06265201710978</v>
      </c>
      <c r="F42" s="26">
        <f>G42+H42</f>
        <v>1282</v>
      </c>
      <c r="G42" s="29">
        <v>1240</v>
      </c>
      <c r="H42" s="29">
        <v>42</v>
      </c>
      <c r="I42" s="26">
        <f>J42+K42</f>
        <v>1519.5239999999999</v>
      </c>
      <c r="J42" s="17">
        <v>1383</v>
      </c>
      <c r="K42" s="17">
        <v>136.524</v>
      </c>
      <c r="L42" s="20">
        <f t="shared" si="1"/>
        <v>118.52761310452418</v>
      </c>
      <c r="M42" s="17">
        <f>I42-F42</f>
        <v>237.52399999999989</v>
      </c>
    </row>
    <row r="44" spans="1:13" ht="15.75" x14ac:dyDescent="0.2">
      <c r="B44" s="21" t="s">
        <v>55</v>
      </c>
    </row>
    <row r="45" spans="1:13" ht="15.75" x14ac:dyDescent="0.2">
      <c r="B45" s="21" t="s">
        <v>56</v>
      </c>
    </row>
    <row r="46" spans="1:13" ht="15.75" x14ac:dyDescent="0.2">
      <c r="B46" s="21" t="s">
        <v>52</v>
      </c>
    </row>
    <row r="47" spans="1:13" ht="15.75" x14ac:dyDescent="0.2">
      <c r="B47" s="21" t="s">
        <v>59</v>
      </c>
    </row>
    <row r="48" spans="1:13" ht="15.75" x14ac:dyDescent="0.2">
      <c r="B48" s="21" t="s">
        <v>51</v>
      </c>
    </row>
  </sheetData>
  <autoFilter ref="A7:M42"/>
  <mergeCells count="14">
    <mergeCell ref="A8:A9"/>
    <mergeCell ref="A5:A7"/>
    <mergeCell ref="B2:M3"/>
    <mergeCell ref="B5:B7"/>
    <mergeCell ref="L6:L7"/>
    <mergeCell ref="M6:M7"/>
    <mergeCell ref="E5:E7"/>
    <mergeCell ref="F6:F7"/>
    <mergeCell ref="I6:I7"/>
    <mergeCell ref="J6:K6"/>
    <mergeCell ref="C5:C7"/>
    <mergeCell ref="G6:H6"/>
    <mergeCell ref="F5:M5"/>
    <mergeCell ref="D5:D7"/>
  </mergeCells>
  <pageMargins left="0" right="0" top="0.59055118110236227" bottom="0.39370078740157483" header="0.19685039370078741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Вторушин Геннадий Алексеевич</cp:lastModifiedBy>
  <cp:lastPrinted>2023-05-22T04:38:41Z</cp:lastPrinted>
  <dcterms:created xsi:type="dcterms:W3CDTF">2015-05-08T05:28:31Z</dcterms:created>
  <dcterms:modified xsi:type="dcterms:W3CDTF">2023-05-23T08:32:31Z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