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СП ТО\Итоги работы по плану\Плановые КМ и ЭАМ\21. 2022 год\Внешняя проверка за 2021 год\"/>
    </mc:Choice>
  </mc:AlternateContent>
  <bookViews>
    <workbookView xWindow="0" yWindow="45" windowWidth="12270" windowHeight="12765"/>
  </bookViews>
  <sheets>
    <sheet name="Лист1" sheetId="6" r:id="rId1"/>
  </sheets>
  <definedNames>
    <definedName name="_xlnm._FilterDatabase" localSheetId="0" hidden="1">Лист1!$A$7:$M$38</definedName>
    <definedName name="_xlnm.Print_Titles" localSheetId="0">Лист1!$5:$7</definedName>
  </definedNames>
  <calcPr calcId="152511"/>
</workbook>
</file>

<file path=xl/calcChain.xml><?xml version="1.0" encoding="utf-8"?>
<calcChain xmlns="http://schemas.openxmlformats.org/spreadsheetml/2006/main">
  <c r="K8" i="6" l="1"/>
  <c r="J8" i="6"/>
  <c r="H8" i="6"/>
  <c r="G8" i="6"/>
  <c r="F11" i="6" l="1"/>
  <c r="F10" i="6"/>
  <c r="I34" i="6" l="1"/>
  <c r="I35" i="6"/>
  <c r="M35" i="6" s="1"/>
  <c r="I36" i="6"/>
  <c r="I30" i="6"/>
  <c r="I27" i="6"/>
  <c r="I31" i="6"/>
  <c r="M31" i="6" s="1"/>
  <c r="I32" i="6"/>
  <c r="M32" i="6" s="1"/>
  <c r="I28" i="6"/>
  <c r="M28" i="6" s="1"/>
  <c r="I29" i="6"/>
  <c r="M29" i="6" s="1"/>
  <c r="I26" i="6"/>
  <c r="M26" i="6" s="1"/>
  <c r="I23" i="6"/>
  <c r="I22" i="6"/>
  <c r="I20" i="6"/>
  <c r="I19" i="6"/>
  <c r="I18" i="6"/>
  <c r="M18" i="6" s="1"/>
  <c r="I16" i="6"/>
  <c r="M16" i="6" s="1"/>
  <c r="I15" i="6"/>
  <c r="I13" i="6"/>
  <c r="I12" i="6"/>
  <c r="I11" i="6"/>
  <c r="M11" i="6" s="1"/>
  <c r="I10" i="6"/>
  <c r="F12" i="6"/>
  <c r="I14" i="6"/>
  <c r="I17" i="6"/>
  <c r="I21" i="6"/>
  <c r="I24" i="6"/>
  <c r="I25" i="6"/>
  <c r="I33" i="6"/>
  <c r="I37" i="6"/>
  <c r="F34" i="6"/>
  <c r="F30" i="6"/>
  <c r="F36" i="6"/>
  <c r="F27" i="6"/>
  <c r="F23" i="6"/>
  <c r="F22" i="6"/>
  <c r="F21" i="6"/>
  <c r="F20" i="6"/>
  <c r="F19" i="6"/>
  <c r="F15" i="6"/>
  <c r="F13" i="6"/>
  <c r="F14" i="6"/>
  <c r="F17" i="6"/>
  <c r="F24" i="6"/>
  <c r="F25" i="6"/>
  <c r="F33" i="6"/>
  <c r="F37" i="6"/>
  <c r="M25" i="6" l="1"/>
  <c r="M27" i="6"/>
  <c r="M14" i="6"/>
  <c r="M19" i="6"/>
  <c r="M33" i="6"/>
  <c r="M20" i="6"/>
  <c r="M37" i="6"/>
  <c r="M12" i="6"/>
  <c r="M22" i="6"/>
  <c r="M24" i="6"/>
  <c r="M23" i="6"/>
  <c r="M21" i="6"/>
  <c r="M13" i="6"/>
  <c r="M30" i="6"/>
  <c r="M10" i="6"/>
  <c r="I8" i="6"/>
  <c r="M17" i="6"/>
  <c r="M15" i="6"/>
  <c r="M36" i="6"/>
  <c r="F8" i="6"/>
  <c r="M34" i="6"/>
  <c r="L17" i="6"/>
  <c r="L15" i="6"/>
  <c r="L34" i="6"/>
  <c r="L20" i="6"/>
  <c r="L19" i="6"/>
  <c r="L22" i="6"/>
  <c r="L23" i="6"/>
  <c r="L27" i="6"/>
  <c r="L36" i="6"/>
  <c r="L30" i="6"/>
  <c r="L14" i="6"/>
  <c r="L25" i="6"/>
  <c r="L13" i="6"/>
  <c r="L24" i="6"/>
  <c r="L12" i="6"/>
  <c r="L33" i="6"/>
  <c r="L37" i="6"/>
  <c r="L21" i="6"/>
  <c r="M8" i="6" l="1"/>
  <c r="L8" i="6"/>
  <c r="E10" i="6" l="1"/>
  <c r="E11" i="6"/>
  <c r="E12" i="6"/>
  <c r="E13" i="6"/>
  <c r="E14" i="6"/>
  <c r="E15" i="6"/>
  <c r="E17" i="6"/>
  <c r="E19" i="6"/>
  <c r="E20" i="6"/>
  <c r="E21" i="6"/>
  <c r="E22" i="6"/>
  <c r="E24" i="6"/>
  <c r="E27" i="6"/>
  <c r="E33" i="6"/>
  <c r="E34" i="6"/>
  <c r="E36" i="6"/>
  <c r="E37" i="6"/>
</calcChain>
</file>

<file path=xl/sharedStrings.xml><?xml version="1.0" encoding="utf-8"?>
<sst xmlns="http://schemas.openxmlformats.org/spreadsheetml/2006/main" count="143" uniqueCount="47">
  <si>
    <t>от оказания платных услуг (работ)</t>
  </si>
  <si>
    <t>от компенсации затрат государства</t>
  </si>
  <si>
    <t>* - данные "АЦК-Финансы"</t>
  </si>
  <si>
    <t>Управление Федеральной  службы государственной регистрации, кадастра и картографии  по Томской области *</t>
  </si>
  <si>
    <t>Темп роста (%)</t>
  </si>
  <si>
    <t>в том числе</t>
  </si>
  <si>
    <t>% исполнения плана</t>
  </si>
  <si>
    <t>Департамент по управлению государственной собственностью Томской области</t>
  </si>
  <si>
    <t>Законодательная Дума Томской области</t>
  </si>
  <si>
    <t>Администрация Томской области</t>
  </si>
  <si>
    <t>Департамент финансов Томской области</t>
  </si>
  <si>
    <t>Департамент природных ресурсов и охраны окружающей среды Томской области</t>
  </si>
  <si>
    <t>Департамент здравоохранения Томской области</t>
  </si>
  <si>
    <t>Департамент общего образования Томской области</t>
  </si>
  <si>
    <t>Департамент архитектуры и строительства Томской области</t>
  </si>
  <si>
    <t>Комитет по обеспечению деятельности мировых судей Томской области</t>
  </si>
  <si>
    <t>Департамент инвестиций Томской области</t>
  </si>
  <si>
    <t>Департамент лесного хозяйства Томской области</t>
  </si>
  <si>
    <t>Департамент охотничьего и рыбного хозяйства Томской области</t>
  </si>
  <si>
    <t>Департамент труда и занятости населения Томской области</t>
  </si>
  <si>
    <t>Департамент по вопросам семьи и детей Томской области</t>
  </si>
  <si>
    <t>Департамент защиты населения и территорий Томской области</t>
  </si>
  <si>
    <t>Департамент профессионального образования Томской области</t>
  </si>
  <si>
    <t>Отклонение факта от плана</t>
  </si>
  <si>
    <t>тыс. руб.</t>
  </si>
  <si>
    <t>ИТОГО</t>
  </si>
  <si>
    <t>Департамент транспорта, дорожной деятельности и связи Томской области</t>
  </si>
  <si>
    <t>Департамент ветеринарии Томской области</t>
  </si>
  <si>
    <t>Департамент тарифного регулирования Томской области</t>
  </si>
  <si>
    <t>Кассовое исполнение 
(приложение № 1 к законопроекту)
 всего, в т.ч.</t>
  </si>
  <si>
    <t>Управление Федеральной налоговой службы  России по Томской области *</t>
  </si>
  <si>
    <t>Анализ поступления доходов от оказания платных услуг (работ) и компенсации затрат государства 
в разрезе главных администраторов в 2019-2021 годах</t>
  </si>
  <si>
    <t>2021 год</t>
  </si>
  <si>
    <t xml:space="preserve">Департамент по культуре Томской области </t>
  </si>
  <si>
    <t>План</t>
  </si>
  <si>
    <t>-</t>
  </si>
  <si>
    <t>Департамент записи актов гражданского состояния Томской области</t>
  </si>
  <si>
    <t>Департамент по развитию инновационной и предпринимательской деятельности Томской области</t>
  </si>
  <si>
    <t>Департамент ЖКХ и государственного жилищного надзора Томской области</t>
  </si>
  <si>
    <t>Департамент социальной защиты населения Томской области</t>
  </si>
  <si>
    <t>Комитет государственного финансового контроля Томской области</t>
  </si>
  <si>
    <t>Код главного администратора (администратора) поступлений</t>
  </si>
  <si>
    <t xml:space="preserve">Департамент лицензирования и регионального государственного контроля Томской области </t>
  </si>
  <si>
    <r>
      <rPr>
        <b/>
        <sz val="12"/>
        <rFont val="Times New Roman"/>
        <family val="1"/>
        <charset val="204"/>
      </rPr>
      <t>2019 год факт</t>
    </r>
    <r>
      <rPr>
        <sz val="12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(Закон ТО от 08.07.2020 № 90-ОЗ "Об исполнении областного бюджета за 2019 год")</t>
    </r>
  </si>
  <si>
    <r>
      <rPr>
        <b/>
        <sz val="12"/>
        <rFont val="Times New Roman"/>
        <family val="1"/>
        <charset val="204"/>
      </rPr>
      <t>2020</t>
    </r>
    <r>
      <rPr>
        <b/>
        <sz val="11"/>
        <rFont val="Times New Roman"/>
        <family val="1"/>
        <charset val="204"/>
      </rPr>
      <t xml:space="preserve"> год факт</t>
    </r>
    <r>
      <rPr>
        <sz val="12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(Закон ТО от 13.07.2021 № 49-ОЗ "Об исполнении областного бюджета за 2020 год")</t>
    </r>
  </si>
  <si>
    <t>Приложение 3</t>
  </si>
  <si>
    <t>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</si>
</sst>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Alignme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wrapText="1"/>
    </xf>
    <xf numFmtId="164" fontId="10" fillId="0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164" fontId="10" fillId="2" borderId="1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/>
    </xf>
    <xf numFmtId="164" fontId="11" fillId="0" borderId="1" xfId="0" applyNumberFormat="1" applyFont="1" applyFill="1" applyBorder="1" applyAlignment="1">
      <alignment horizontal="right" wrapText="1"/>
    </xf>
    <xf numFmtId="165" fontId="10" fillId="0" borderId="1" xfId="2" applyNumberFormat="1" applyFont="1" applyBorder="1" applyAlignment="1">
      <alignment horizontal="right"/>
    </xf>
    <xf numFmtId="165" fontId="11" fillId="0" borderId="1" xfId="2" applyNumberFormat="1" applyFont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alignment wrapText="1"/>
    </xf>
    <xf numFmtId="164" fontId="10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164" fontId="11" fillId="3" borderId="1" xfId="0" applyNumberFormat="1" applyFont="1" applyFill="1" applyBorder="1" applyAlignment="1">
      <alignment horizontal="right" wrapText="1"/>
    </xf>
    <xf numFmtId="165" fontId="10" fillId="3" borderId="1" xfId="2" applyNumberFormat="1" applyFont="1" applyFill="1" applyBorder="1" applyAlignment="1">
      <alignment horizontal="right"/>
    </xf>
    <xf numFmtId="164" fontId="10" fillId="3" borderId="1" xfId="0" applyNumberFormat="1" applyFont="1" applyFill="1" applyBorder="1" applyAlignment="1">
      <alignment horizontal="right" wrapText="1"/>
    </xf>
    <xf numFmtId="165" fontId="11" fillId="3" borderId="1" xfId="2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Normal="100" workbookViewId="0">
      <pane xSplit="2" ySplit="7" topLeftCell="C25" activePane="bottomRight" state="frozen"/>
      <selection pane="topRight" activeCell="B1" sqref="B1"/>
      <selection pane="bottomLeft" activeCell="A7" sqref="A7"/>
      <selection pane="bottomRight" activeCell="L6" sqref="L6:L37"/>
    </sheetView>
  </sheetViews>
  <sheetFormatPr defaultColWidth="8.85546875" defaultRowHeight="12.75" x14ac:dyDescent="0.2"/>
  <cols>
    <col min="1" max="1" width="8.85546875" style="30" customWidth="1"/>
    <col min="2" max="2" width="34.7109375" style="1" customWidth="1"/>
    <col min="3" max="4" width="16.42578125" style="4" customWidth="1"/>
    <col min="5" max="6" width="12.42578125" style="1" customWidth="1"/>
    <col min="7" max="7" width="12.28515625" style="4" customWidth="1"/>
    <col min="8" max="8" width="13.7109375" style="4" customWidth="1"/>
    <col min="9" max="9" width="14.5703125" style="1" customWidth="1"/>
    <col min="10" max="10" width="13.28515625" style="4" customWidth="1"/>
    <col min="11" max="11" width="13.140625" style="4" customWidth="1"/>
    <col min="12" max="12" width="12.28515625" style="1" customWidth="1"/>
    <col min="13" max="13" width="11.28515625" style="1" customWidth="1"/>
    <col min="14" max="16384" width="8.85546875" style="3"/>
  </cols>
  <sheetData>
    <row r="1" spans="1:13" s="19" customFormat="1" ht="18.75" x14ac:dyDescent="0.3">
      <c r="A1" s="25"/>
      <c r="B1" s="4"/>
      <c r="C1" s="4"/>
      <c r="D1" s="4"/>
      <c r="E1" s="4"/>
      <c r="F1" s="4"/>
      <c r="G1" s="4"/>
      <c r="H1" s="4"/>
      <c r="I1" s="4"/>
      <c r="J1" s="4"/>
      <c r="K1" s="5"/>
      <c r="L1" s="31" t="s">
        <v>45</v>
      </c>
      <c r="M1" s="5"/>
    </row>
    <row r="2" spans="1:13" s="19" customFormat="1" ht="33.75" customHeight="1" x14ac:dyDescent="0.2">
      <c r="A2" s="26"/>
      <c r="B2" s="40" t="s">
        <v>31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s="20" customFormat="1" x14ac:dyDescent="0.2">
      <c r="A3" s="2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22" customFormat="1" ht="18.75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32" t="s">
        <v>24</v>
      </c>
    </row>
    <row r="5" spans="1:13" s="23" customFormat="1" ht="18.75" customHeight="1" x14ac:dyDescent="0.25">
      <c r="A5" s="37" t="s">
        <v>41</v>
      </c>
      <c r="B5" s="41"/>
      <c r="C5" s="44" t="s">
        <v>43</v>
      </c>
      <c r="D5" s="44" t="s">
        <v>44</v>
      </c>
      <c r="E5" s="44" t="s">
        <v>4</v>
      </c>
      <c r="F5" s="48" t="s">
        <v>32</v>
      </c>
      <c r="G5" s="48"/>
      <c r="H5" s="48"/>
      <c r="I5" s="48"/>
      <c r="J5" s="48"/>
      <c r="K5" s="48"/>
      <c r="L5" s="48"/>
      <c r="M5" s="48"/>
    </row>
    <row r="6" spans="1:13" s="23" customFormat="1" ht="27.75" customHeight="1" x14ac:dyDescent="0.2">
      <c r="A6" s="38"/>
      <c r="B6" s="41"/>
      <c r="C6" s="45"/>
      <c r="D6" s="45"/>
      <c r="E6" s="44"/>
      <c r="F6" s="46" t="s">
        <v>34</v>
      </c>
      <c r="G6" s="43" t="s">
        <v>5</v>
      </c>
      <c r="H6" s="43"/>
      <c r="I6" s="42" t="s">
        <v>29</v>
      </c>
      <c r="J6" s="47" t="s">
        <v>5</v>
      </c>
      <c r="K6" s="47"/>
      <c r="L6" s="42" t="s">
        <v>6</v>
      </c>
      <c r="M6" s="43" t="s">
        <v>23</v>
      </c>
    </row>
    <row r="7" spans="1:13" s="23" customFormat="1" ht="58.5" customHeight="1" x14ac:dyDescent="0.2">
      <c r="A7" s="39"/>
      <c r="B7" s="41"/>
      <c r="C7" s="45"/>
      <c r="D7" s="45"/>
      <c r="E7" s="44"/>
      <c r="F7" s="46"/>
      <c r="G7" s="24" t="s">
        <v>0</v>
      </c>
      <c r="H7" s="24" t="s">
        <v>1</v>
      </c>
      <c r="I7" s="42"/>
      <c r="J7" s="24" t="s">
        <v>0</v>
      </c>
      <c r="K7" s="24" t="s">
        <v>1</v>
      </c>
      <c r="L7" s="42"/>
      <c r="M7" s="43"/>
    </row>
    <row r="8" spans="1:13" ht="18.75" customHeight="1" x14ac:dyDescent="0.2">
      <c r="A8" s="27"/>
      <c r="B8" s="10" t="s">
        <v>25</v>
      </c>
      <c r="C8" s="11">
        <v>109441.40000000004</v>
      </c>
      <c r="D8" s="11">
        <v>106670.20000000001</v>
      </c>
      <c r="E8" s="13">
        <v>97.467868649341085</v>
      </c>
      <c r="F8" s="33">
        <f t="shared" ref="F8:K8" si="0">SUM(F10:F37)</f>
        <v>130094</v>
      </c>
      <c r="G8" s="11">
        <f t="shared" si="0"/>
        <v>79847</v>
      </c>
      <c r="H8" s="11">
        <f t="shared" si="0"/>
        <v>50247</v>
      </c>
      <c r="I8" s="33">
        <f t="shared" si="0"/>
        <v>124497.83100000001</v>
      </c>
      <c r="J8" s="11">
        <f t="shared" si="0"/>
        <v>54126.000000000007</v>
      </c>
      <c r="K8" s="11">
        <f t="shared" si="0"/>
        <v>70371.830999999991</v>
      </c>
      <c r="L8" s="36">
        <f>I8/F8*100</f>
        <v>95.698365028364108</v>
      </c>
      <c r="M8" s="11">
        <f>I8-F8</f>
        <v>-5596.1689999999944</v>
      </c>
    </row>
    <row r="9" spans="1:13" ht="18.75" customHeight="1" x14ac:dyDescent="0.2">
      <c r="A9" s="27"/>
      <c r="B9" s="10" t="s">
        <v>46</v>
      </c>
      <c r="C9" s="11"/>
      <c r="D9" s="11"/>
      <c r="E9" s="13"/>
      <c r="F9" s="33"/>
      <c r="G9" s="11"/>
      <c r="H9" s="11"/>
      <c r="I9" s="33"/>
      <c r="J9" s="11"/>
      <c r="K9" s="11"/>
      <c r="L9" s="36"/>
      <c r="M9" s="11"/>
    </row>
    <row r="10" spans="1:13" ht="33" customHeight="1" x14ac:dyDescent="0.25">
      <c r="A10" s="24">
        <v>182</v>
      </c>
      <c r="B10" s="6" t="s">
        <v>30</v>
      </c>
      <c r="C10" s="7">
        <v>9</v>
      </c>
      <c r="D10" s="7">
        <v>3.2</v>
      </c>
      <c r="E10" s="12">
        <f t="shared" ref="E10:E37" si="1">D10/C10*100</f>
        <v>35.555555555555557</v>
      </c>
      <c r="F10" s="34">
        <f>G10</f>
        <v>4</v>
      </c>
      <c r="G10" s="12">
        <v>4</v>
      </c>
      <c r="H10" s="12" t="s">
        <v>35</v>
      </c>
      <c r="I10" s="35">
        <f>J10</f>
        <v>10.4</v>
      </c>
      <c r="J10" s="7">
        <v>10.4</v>
      </c>
      <c r="K10" s="12" t="s">
        <v>35</v>
      </c>
      <c r="L10" s="34" t="s">
        <v>35</v>
      </c>
      <c r="M10" s="18">
        <f>I10-F10</f>
        <v>6.4</v>
      </c>
    </row>
    <row r="11" spans="1:13" ht="46.5" customHeight="1" x14ac:dyDescent="0.25">
      <c r="A11" s="24">
        <v>321</v>
      </c>
      <c r="B11" s="6" t="s">
        <v>3</v>
      </c>
      <c r="C11" s="7">
        <v>318.39999999999998</v>
      </c>
      <c r="D11" s="7">
        <v>278.5</v>
      </c>
      <c r="E11" s="12">
        <f t="shared" si="1"/>
        <v>87.468592964824126</v>
      </c>
      <c r="F11" s="34">
        <f>G11</f>
        <v>250</v>
      </c>
      <c r="G11" s="12">
        <v>250</v>
      </c>
      <c r="H11" s="12" t="s">
        <v>35</v>
      </c>
      <c r="I11" s="35">
        <f>J11</f>
        <v>118.7</v>
      </c>
      <c r="J11" s="7">
        <v>118.7</v>
      </c>
      <c r="K11" s="12" t="s">
        <v>35</v>
      </c>
      <c r="L11" s="34" t="s">
        <v>35</v>
      </c>
      <c r="M11" s="18">
        <f t="shared" ref="M11:M37" si="2">I11-F11</f>
        <v>-131.30000000000001</v>
      </c>
    </row>
    <row r="12" spans="1:13" ht="42.75" customHeight="1" x14ac:dyDescent="0.25">
      <c r="A12" s="24">
        <v>801</v>
      </c>
      <c r="B12" s="6" t="s">
        <v>7</v>
      </c>
      <c r="C12" s="7">
        <v>7.4</v>
      </c>
      <c r="D12" s="7">
        <v>2.7</v>
      </c>
      <c r="E12" s="12">
        <f t="shared" si="1"/>
        <v>36.486486486486484</v>
      </c>
      <c r="F12" s="35">
        <f>H12</f>
        <v>8</v>
      </c>
      <c r="G12" s="12" t="s">
        <v>35</v>
      </c>
      <c r="H12" s="14">
        <v>8</v>
      </c>
      <c r="I12" s="35">
        <f>K12</f>
        <v>37.5</v>
      </c>
      <c r="J12" s="12" t="s">
        <v>35</v>
      </c>
      <c r="K12" s="14">
        <v>37.5</v>
      </c>
      <c r="L12" s="34">
        <f t="shared" ref="L12:L37" si="3">I12/F12*100</f>
        <v>468.75</v>
      </c>
      <c r="M12" s="18">
        <f t="shared" si="2"/>
        <v>29.5</v>
      </c>
    </row>
    <row r="13" spans="1:13" ht="16.5" customHeight="1" x14ac:dyDescent="0.25">
      <c r="A13" s="24">
        <v>802</v>
      </c>
      <c r="B13" s="6" t="s">
        <v>8</v>
      </c>
      <c r="C13" s="7">
        <v>97.2</v>
      </c>
      <c r="D13" s="7">
        <v>120.4</v>
      </c>
      <c r="E13" s="12">
        <f t="shared" si="1"/>
        <v>123.86831275720165</v>
      </c>
      <c r="F13" s="35">
        <f>H13</f>
        <v>63</v>
      </c>
      <c r="G13" s="12" t="s">
        <v>35</v>
      </c>
      <c r="H13" s="14">
        <v>63</v>
      </c>
      <c r="I13" s="35">
        <f t="shared" ref="I13" si="4">K13</f>
        <v>25.5</v>
      </c>
      <c r="J13" s="12" t="s">
        <v>35</v>
      </c>
      <c r="K13" s="14">
        <v>25.5</v>
      </c>
      <c r="L13" s="34">
        <f t="shared" si="3"/>
        <v>40.476190476190474</v>
      </c>
      <c r="M13" s="18">
        <f t="shared" si="2"/>
        <v>-37.5</v>
      </c>
    </row>
    <row r="14" spans="1:13" ht="15" x14ac:dyDescent="0.25">
      <c r="A14" s="28">
        <v>804</v>
      </c>
      <c r="B14" s="8" t="s">
        <v>9</v>
      </c>
      <c r="C14" s="9">
        <v>17829.5</v>
      </c>
      <c r="D14" s="9">
        <v>16384.099999999999</v>
      </c>
      <c r="E14" s="12">
        <f t="shared" si="1"/>
        <v>91.893210690148337</v>
      </c>
      <c r="F14" s="35">
        <f t="shared" ref="F14:F37" si="5">G14+H14</f>
        <v>13366</v>
      </c>
      <c r="G14" s="15">
        <v>12469</v>
      </c>
      <c r="H14" s="14">
        <v>897</v>
      </c>
      <c r="I14" s="35">
        <f t="shared" ref="I14:I37" si="6">J14+K14</f>
        <v>18132.600000000002</v>
      </c>
      <c r="J14" s="15">
        <v>17563.900000000001</v>
      </c>
      <c r="K14" s="15">
        <v>568.70000000000005</v>
      </c>
      <c r="L14" s="34">
        <f t="shared" si="3"/>
        <v>135.66212778692207</v>
      </c>
      <c r="M14" s="18">
        <f t="shared" si="2"/>
        <v>4766.6000000000022</v>
      </c>
    </row>
    <row r="15" spans="1:13" ht="19.5" customHeight="1" x14ac:dyDescent="0.25">
      <c r="A15" s="28">
        <v>806</v>
      </c>
      <c r="B15" s="8" t="s">
        <v>10</v>
      </c>
      <c r="C15" s="9">
        <v>93</v>
      </c>
      <c r="D15" s="9">
        <v>15.3</v>
      </c>
      <c r="E15" s="12">
        <f t="shared" si="1"/>
        <v>16.451612903225808</v>
      </c>
      <c r="F15" s="35">
        <f>H15</f>
        <v>12</v>
      </c>
      <c r="G15" s="12" t="s">
        <v>35</v>
      </c>
      <c r="H15" s="16">
        <v>12</v>
      </c>
      <c r="I15" s="35">
        <f>K15</f>
        <v>92.6</v>
      </c>
      <c r="J15" s="12" t="s">
        <v>35</v>
      </c>
      <c r="K15" s="16">
        <v>92.6</v>
      </c>
      <c r="L15" s="34">
        <f t="shared" si="3"/>
        <v>771.66666666666663</v>
      </c>
      <c r="M15" s="18">
        <f t="shared" si="2"/>
        <v>80.599999999999994</v>
      </c>
    </row>
    <row r="16" spans="1:13" ht="26.25" x14ac:dyDescent="0.25">
      <c r="A16" s="28">
        <v>808</v>
      </c>
      <c r="B16" s="8" t="s">
        <v>40</v>
      </c>
      <c r="C16" s="12" t="s">
        <v>35</v>
      </c>
      <c r="D16" s="12" t="s">
        <v>35</v>
      </c>
      <c r="E16" s="12" t="s">
        <v>35</v>
      </c>
      <c r="F16" s="34" t="s">
        <v>35</v>
      </c>
      <c r="G16" s="12" t="s">
        <v>35</v>
      </c>
      <c r="H16" s="12" t="s">
        <v>35</v>
      </c>
      <c r="I16" s="35">
        <f>K16</f>
        <v>6.2</v>
      </c>
      <c r="J16" s="12" t="s">
        <v>35</v>
      </c>
      <c r="K16" s="16">
        <v>6.2</v>
      </c>
      <c r="L16" s="34" t="s">
        <v>35</v>
      </c>
      <c r="M16" s="18">
        <f>I16-0</f>
        <v>6.2</v>
      </c>
    </row>
    <row r="17" spans="1:13" ht="26.25" x14ac:dyDescent="0.25">
      <c r="A17" s="28">
        <v>809</v>
      </c>
      <c r="B17" s="8" t="s">
        <v>39</v>
      </c>
      <c r="C17" s="9">
        <v>32854.9</v>
      </c>
      <c r="D17" s="9">
        <v>36321.4</v>
      </c>
      <c r="E17" s="12">
        <f t="shared" si="1"/>
        <v>110.55093760748017</v>
      </c>
      <c r="F17" s="35">
        <f t="shared" si="5"/>
        <v>41828</v>
      </c>
      <c r="G17" s="16">
        <v>23152</v>
      </c>
      <c r="H17" s="16">
        <v>18676</v>
      </c>
      <c r="I17" s="35">
        <f t="shared" si="6"/>
        <v>36529.1</v>
      </c>
      <c r="J17" s="7">
        <v>16694.5</v>
      </c>
      <c r="K17" s="16">
        <v>19834.599999999999</v>
      </c>
      <c r="L17" s="34">
        <f t="shared" si="3"/>
        <v>87.331691689777173</v>
      </c>
      <c r="M17" s="18">
        <f t="shared" si="2"/>
        <v>-5298.9000000000015</v>
      </c>
    </row>
    <row r="18" spans="1:13" ht="39.75" customHeight="1" x14ac:dyDescent="0.25">
      <c r="A18" s="28">
        <v>810</v>
      </c>
      <c r="B18" s="8" t="s">
        <v>11</v>
      </c>
      <c r="C18" s="9">
        <v>0</v>
      </c>
      <c r="D18" s="9">
        <v>4717.1000000000004</v>
      </c>
      <c r="E18" s="12" t="s">
        <v>35</v>
      </c>
      <c r="F18" s="34" t="s">
        <v>35</v>
      </c>
      <c r="G18" s="12" t="s">
        <v>35</v>
      </c>
      <c r="H18" s="12" t="s">
        <v>35</v>
      </c>
      <c r="I18" s="35">
        <f>K18</f>
        <v>8718.7999999999993</v>
      </c>
      <c r="J18" s="12" t="s">
        <v>35</v>
      </c>
      <c r="K18" s="16">
        <v>8718.7999999999993</v>
      </c>
      <c r="L18" s="34" t="s">
        <v>35</v>
      </c>
      <c r="M18" s="18">
        <f>I18</f>
        <v>8718.7999999999993</v>
      </c>
    </row>
    <row r="19" spans="1:13" ht="26.25" x14ac:dyDescent="0.25">
      <c r="A19" s="28">
        <v>811</v>
      </c>
      <c r="B19" s="8" t="s">
        <v>12</v>
      </c>
      <c r="C19" s="9">
        <v>19305.400000000001</v>
      </c>
      <c r="D19" s="9">
        <v>8785.2999999999993</v>
      </c>
      <c r="E19" s="12">
        <f t="shared" si="1"/>
        <v>45.506956602815784</v>
      </c>
      <c r="F19" s="35">
        <f>H19</f>
        <v>19961</v>
      </c>
      <c r="G19" s="12" t="s">
        <v>35</v>
      </c>
      <c r="H19" s="16">
        <v>19961</v>
      </c>
      <c r="I19" s="35">
        <f>K19</f>
        <v>24354</v>
      </c>
      <c r="J19" s="12" t="s">
        <v>35</v>
      </c>
      <c r="K19" s="16">
        <v>24354</v>
      </c>
      <c r="L19" s="34">
        <f t="shared" si="3"/>
        <v>122.00791543509844</v>
      </c>
      <c r="M19" s="18">
        <f t="shared" si="2"/>
        <v>4393</v>
      </c>
    </row>
    <row r="20" spans="1:13" ht="26.25" customHeight="1" x14ac:dyDescent="0.25">
      <c r="A20" s="28">
        <v>814</v>
      </c>
      <c r="B20" s="8" t="s">
        <v>33</v>
      </c>
      <c r="C20" s="9">
        <v>4824.3</v>
      </c>
      <c r="D20" s="9">
        <v>3985.3</v>
      </c>
      <c r="E20" s="12">
        <f t="shared" si="1"/>
        <v>82.608875899094173</v>
      </c>
      <c r="F20" s="35">
        <f>G20</f>
        <v>5687</v>
      </c>
      <c r="G20" s="16">
        <v>5687</v>
      </c>
      <c r="H20" s="12" t="s">
        <v>35</v>
      </c>
      <c r="I20" s="35">
        <f>J20</f>
        <v>5467.9</v>
      </c>
      <c r="J20" s="14">
        <v>5467.9</v>
      </c>
      <c r="K20" s="12" t="s">
        <v>35</v>
      </c>
      <c r="L20" s="34">
        <f t="shared" si="3"/>
        <v>96.147353613504478</v>
      </c>
      <c r="M20" s="18">
        <f t="shared" si="2"/>
        <v>-219.10000000000036</v>
      </c>
    </row>
    <row r="21" spans="1:13" ht="26.25" x14ac:dyDescent="0.25">
      <c r="A21" s="28">
        <v>815</v>
      </c>
      <c r="B21" s="8" t="s">
        <v>13</v>
      </c>
      <c r="C21" s="9">
        <v>26.1</v>
      </c>
      <c r="D21" s="9">
        <v>59.6</v>
      </c>
      <c r="E21" s="12">
        <f t="shared" si="1"/>
        <v>228.35249042145591</v>
      </c>
      <c r="F21" s="35">
        <f>H21</f>
        <v>62</v>
      </c>
      <c r="G21" s="12" t="s">
        <v>35</v>
      </c>
      <c r="H21" s="16">
        <v>62</v>
      </c>
      <c r="I21" s="35">
        <f t="shared" si="6"/>
        <v>1009.2</v>
      </c>
      <c r="J21" s="7">
        <v>3</v>
      </c>
      <c r="K21" s="16">
        <v>1006.2</v>
      </c>
      <c r="L21" s="34">
        <f t="shared" si="3"/>
        <v>1627.741935483871</v>
      </c>
      <c r="M21" s="18">
        <f t="shared" si="2"/>
        <v>947.2</v>
      </c>
    </row>
    <row r="22" spans="1:13" ht="26.25" x14ac:dyDescent="0.25">
      <c r="A22" s="28">
        <v>816</v>
      </c>
      <c r="B22" s="8" t="s">
        <v>22</v>
      </c>
      <c r="C22" s="9">
        <v>15.5</v>
      </c>
      <c r="D22" s="9">
        <v>1.3</v>
      </c>
      <c r="E22" s="12">
        <f t="shared" si="1"/>
        <v>8.3870967741935498</v>
      </c>
      <c r="F22" s="35">
        <f>H22</f>
        <v>1</v>
      </c>
      <c r="G22" s="12" t="s">
        <v>35</v>
      </c>
      <c r="H22" s="16">
        <v>1</v>
      </c>
      <c r="I22" s="35">
        <f>K22</f>
        <v>1.6</v>
      </c>
      <c r="J22" s="12" t="s">
        <v>35</v>
      </c>
      <c r="K22" s="16">
        <v>1.6</v>
      </c>
      <c r="L22" s="34">
        <f t="shared" si="3"/>
        <v>160</v>
      </c>
      <c r="M22" s="18">
        <f t="shared" si="2"/>
        <v>0.60000000000000009</v>
      </c>
    </row>
    <row r="23" spans="1:13" ht="26.25" x14ac:dyDescent="0.25">
      <c r="A23" s="28">
        <v>818</v>
      </c>
      <c r="B23" s="8" t="s">
        <v>27</v>
      </c>
      <c r="C23" s="9">
        <v>6.2</v>
      </c>
      <c r="D23" s="12" t="s">
        <v>35</v>
      </c>
      <c r="E23" s="12" t="s">
        <v>35</v>
      </c>
      <c r="F23" s="35">
        <f>H23</f>
        <v>35</v>
      </c>
      <c r="G23" s="12" t="s">
        <v>35</v>
      </c>
      <c r="H23" s="16">
        <v>35</v>
      </c>
      <c r="I23" s="35">
        <f>K23</f>
        <v>33.5</v>
      </c>
      <c r="J23" s="12" t="s">
        <v>35</v>
      </c>
      <c r="K23" s="16">
        <v>33.5</v>
      </c>
      <c r="L23" s="34">
        <f t="shared" si="3"/>
        <v>95.714285714285722</v>
      </c>
      <c r="M23" s="18">
        <f t="shared" si="2"/>
        <v>-1.5</v>
      </c>
    </row>
    <row r="24" spans="1:13" ht="26.25" x14ac:dyDescent="0.25">
      <c r="A24" s="28">
        <v>821</v>
      </c>
      <c r="B24" s="8" t="s">
        <v>14</v>
      </c>
      <c r="C24" s="9">
        <v>25074.1</v>
      </c>
      <c r="D24" s="9">
        <v>16237.5</v>
      </c>
      <c r="E24" s="12">
        <f t="shared" si="1"/>
        <v>64.758057118700179</v>
      </c>
      <c r="F24" s="35">
        <f t="shared" si="5"/>
        <v>36021</v>
      </c>
      <c r="G24" s="16">
        <v>29726</v>
      </c>
      <c r="H24" s="16">
        <v>6295</v>
      </c>
      <c r="I24" s="35">
        <f t="shared" si="6"/>
        <v>14574.1</v>
      </c>
      <c r="J24" s="16">
        <v>9178.2000000000007</v>
      </c>
      <c r="K24" s="16">
        <v>5395.9</v>
      </c>
      <c r="L24" s="34">
        <f t="shared" si="3"/>
        <v>40.4600094389384</v>
      </c>
      <c r="M24" s="18">
        <f t="shared" si="2"/>
        <v>-21446.9</v>
      </c>
    </row>
    <row r="25" spans="1:13" ht="30.75" customHeight="1" x14ac:dyDescent="0.25">
      <c r="A25" s="24">
        <v>822</v>
      </c>
      <c r="B25" s="6" t="s">
        <v>26</v>
      </c>
      <c r="C25" s="12" t="s">
        <v>35</v>
      </c>
      <c r="D25" s="7">
        <v>23.8</v>
      </c>
      <c r="E25" s="12" t="s">
        <v>35</v>
      </c>
      <c r="F25" s="35">
        <f t="shared" si="5"/>
        <v>5245</v>
      </c>
      <c r="G25" s="16">
        <v>5195</v>
      </c>
      <c r="H25" s="16">
        <v>50</v>
      </c>
      <c r="I25" s="35">
        <f t="shared" si="6"/>
        <v>4078.7</v>
      </c>
      <c r="J25" s="16">
        <v>2651.1</v>
      </c>
      <c r="K25" s="16">
        <v>1427.6</v>
      </c>
      <c r="L25" s="34">
        <f t="shared" si="3"/>
        <v>77.763584366062915</v>
      </c>
      <c r="M25" s="18">
        <f t="shared" si="2"/>
        <v>-1166.3000000000002</v>
      </c>
    </row>
    <row r="26" spans="1:13" ht="44.25" customHeight="1" x14ac:dyDescent="0.25">
      <c r="A26" s="24">
        <v>824</v>
      </c>
      <c r="B26" s="6" t="s">
        <v>42</v>
      </c>
      <c r="C26" s="12" t="s">
        <v>35</v>
      </c>
      <c r="D26" s="12" t="s">
        <v>35</v>
      </c>
      <c r="E26" s="12" t="s">
        <v>35</v>
      </c>
      <c r="F26" s="34" t="s">
        <v>35</v>
      </c>
      <c r="G26" s="12" t="s">
        <v>35</v>
      </c>
      <c r="H26" s="12" t="s">
        <v>35</v>
      </c>
      <c r="I26" s="35">
        <f>K26</f>
        <v>22.4</v>
      </c>
      <c r="J26" s="12" t="s">
        <v>35</v>
      </c>
      <c r="K26" s="16">
        <v>22.4</v>
      </c>
      <c r="L26" s="34" t="s">
        <v>35</v>
      </c>
      <c r="M26" s="18">
        <f>I26</f>
        <v>22.4</v>
      </c>
    </row>
    <row r="27" spans="1:13" ht="27" customHeight="1" x14ac:dyDescent="0.25">
      <c r="A27" s="24">
        <v>825</v>
      </c>
      <c r="B27" s="6" t="s">
        <v>15</v>
      </c>
      <c r="C27" s="7">
        <v>293.60000000000002</v>
      </c>
      <c r="D27" s="7">
        <v>11642.7</v>
      </c>
      <c r="E27" s="12">
        <f t="shared" si="1"/>
        <v>3965.49727520436</v>
      </c>
      <c r="F27" s="35">
        <f>H27</f>
        <v>325</v>
      </c>
      <c r="G27" s="12" t="s">
        <v>35</v>
      </c>
      <c r="H27" s="16">
        <v>325</v>
      </c>
      <c r="I27" s="35">
        <f t="shared" ref="I27:I29" si="7">K27</f>
        <v>86.7</v>
      </c>
      <c r="J27" s="12" t="s">
        <v>35</v>
      </c>
      <c r="K27" s="16">
        <v>86.7</v>
      </c>
      <c r="L27" s="34">
        <f t="shared" si="3"/>
        <v>26.676923076923075</v>
      </c>
      <c r="M27" s="18">
        <f t="shared" si="2"/>
        <v>-238.3</v>
      </c>
    </row>
    <row r="28" spans="1:13" ht="26.25" x14ac:dyDescent="0.25">
      <c r="A28" s="24">
        <v>827</v>
      </c>
      <c r="B28" s="6" t="s">
        <v>28</v>
      </c>
      <c r="C28" s="7">
        <v>39.6</v>
      </c>
      <c r="D28" s="12" t="s">
        <v>35</v>
      </c>
      <c r="E28" s="12" t="s">
        <v>35</v>
      </c>
      <c r="F28" s="34" t="s">
        <v>35</v>
      </c>
      <c r="G28" s="12" t="s">
        <v>35</v>
      </c>
      <c r="H28" s="12" t="s">
        <v>35</v>
      </c>
      <c r="I28" s="35">
        <f t="shared" si="7"/>
        <v>1.2</v>
      </c>
      <c r="J28" s="12" t="s">
        <v>35</v>
      </c>
      <c r="K28" s="16">
        <v>1.2</v>
      </c>
      <c r="L28" s="34" t="s">
        <v>35</v>
      </c>
      <c r="M28" s="18">
        <f>I28</f>
        <v>1.2</v>
      </c>
    </row>
    <row r="29" spans="1:13" ht="28.5" customHeight="1" x14ac:dyDescent="0.25">
      <c r="A29" s="29">
        <v>828</v>
      </c>
      <c r="B29" s="17" t="s">
        <v>38</v>
      </c>
      <c r="C29" s="12" t="s">
        <v>35</v>
      </c>
      <c r="D29" s="12" t="s">
        <v>35</v>
      </c>
      <c r="E29" s="12" t="s">
        <v>35</v>
      </c>
      <c r="F29" s="34" t="s">
        <v>35</v>
      </c>
      <c r="G29" s="12" t="s">
        <v>35</v>
      </c>
      <c r="H29" s="12" t="s">
        <v>35</v>
      </c>
      <c r="I29" s="35">
        <f t="shared" si="7"/>
        <v>22.6</v>
      </c>
      <c r="J29" s="12" t="s">
        <v>35</v>
      </c>
      <c r="K29" s="16">
        <v>22.6</v>
      </c>
      <c r="L29" s="34" t="s">
        <v>35</v>
      </c>
      <c r="M29" s="18">
        <f>I29</f>
        <v>22.6</v>
      </c>
    </row>
    <row r="30" spans="1:13" ht="26.25" x14ac:dyDescent="0.25">
      <c r="A30" s="24">
        <v>831</v>
      </c>
      <c r="B30" s="6" t="s">
        <v>18</v>
      </c>
      <c r="C30" s="7">
        <v>0</v>
      </c>
      <c r="D30" s="7">
        <v>51.3</v>
      </c>
      <c r="E30" s="12" t="s">
        <v>35</v>
      </c>
      <c r="F30" s="35">
        <f>H30</f>
        <v>53</v>
      </c>
      <c r="G30" s="12" t="s">
        <v>35</v>
      </c>
      <c r="H30" s="16">
        <v>53</v>
      </c>
      <c r="I30" s="35">
        <f>K30</f>
        <v>59.930999999999997</v>
      </c>
      <c r="J30" s="12" t="s">
        <v>35</v>
      </c>
      <c r="K30" s="16">
        <v>59.930999999999997</v>
      </c>
      <c r="L30" s="34">
        <f t="shared" si="3"/>
        <v>113.07735849056604</v>
      </c>
      <c r="M30" s="18">
        <f t="shared" si="2"/>
        <v>6.9309999999999974</v>
      </c>
    </row>
    <row r="31" spans="1:13" ht="26.25" x14ac:dyDescent="0.25">
      <c r="A31" s="24">
        <v>832</v>
      </c>
      <c r="B31" s="6" t="s">
        <v>16</v>
      </c>
      <c r="C31" s="12" t="s">
        <v>35</v>
      </c>
      <c r="D31" s="7">
        <v>0.1</v>
      </c>
      <c r="E31" s="12" t="s">
        <v>35</v>
      </c>
      <c r="F31" s="34" t="s">
        <v>35</v>
      </c>
      <c r="G31" s="12" t="s">
        <v>35</v>
      </c>
      <c r="H31" s="12" t="s">
        <v>35</v>
      </c>
      <c r="I31" s="35">
        <f>K31</f>
        <v>1.3</v>
      </c>
      <c r="J31" s="12" t="s">
        <v>35</v>
      </c>
      <c r="K31" s="16">
        <v>1.3</v>
      </c>
      <c r="L31" s="34" t="s">
        <v>35</v>
      </c>
      <c r="M31" s="18">
        <f>I31</f>
        <v>1.3</v>
      </c>
    </row>
    <row r="32" spans="1:13" ht="28.5" customHeight="1" x14ac:dyDescent="0.25">
      <c r="A32" s="24">
        <v>833</v>
      </c>
      <c r="B32" s="6" t="s">
        <v>36</v>
      </c>
      <c r="C32" s="12" t="s">
        <v>35</v>
      </c>
      <c r="D32" s="12" t="s">
        <v>35</v>
      </c>
      <c r="E32" s="12" t="s">
        <v>35</v>
      </c>
      <c r="F32" s="34" t="s">
        <v>35</v>
      </c>
      <c r="G32" s="12" t="s">
        <v>35</v>
      </c>
      <c r="H32" s="12" t="s">
        <v>35</v>
      </c>
      <c r="I32" s="35">
        <f>K32</f>
        <v>0.3</v>
      </c>
      <c r="J32" s="12" t="s">
        <v>35</v>
      </c>
      <c r="K32" s="16">
        <v>0.3</v>
      </c>
      <c r="L32" s="34" t="s">
        <v>35</v>
      </c>
      <c r="M32" s="18">
        <f>I32</f>
        <v>0.3</v>
      </c>
    </row>
    <row r="33" spans="1:13" ht="26.25" x14ac:dyDescent="0.25">
      <c r="A33" s="24">
        <v>838</v>
      </c>
      <c r="B33" s="6" t="s">
        <v>17</v>
      </c>
      <c r="C33" s="7">
        <v>1070.8</v>
      </c>
      <c r="D33" s="7">
        <v>462.9</v>
      </c>
      <c r="E33" s="12">
        <f>D33/C33*100</f>
        <v>43.229361225252148</v>
      </c>
      <c r="F33" s="35">
        <f>G33+H33</f>
        <v>884</v>
      </c>
      <c r="G33" s="16">
        <v>827</v>
      </c>
      <c r="H33" s="16">
        <v>57</v>
      </c>
      <c r="I33" s="35">
        <f>J33+K33</f>
        <v>1177.8000000000002</v>
      </c>
      <c r="J33" s="16">
        <v>1160.9000000000001</v>
      </c>
      <c r="K33" s="16">
        <v>16.899999999999999</v>
      </c>
      <c r="L33" s="34">
        <f>I33/F33*100</f>
        <v>133.23529411764707</v>
      </c>
      <c r="M33" s="18">
        <f t="shared" si="2"/>
        <v>293.80000000000018</v>
      </c>
    </row>
    <row r="34" spans="1:13" ht="26.25" x14ac:dyDescent="0.25">
      <c r="A34" s="24">
        <v>839</v>
      </c>
      <c r="B34" s="6" t="s">
        <v>19</v>
      </c>
      <c r="C34" s="7">
        <v>2656.6</v>
      </c>
      <c r="D34" s="7">
        <v>1798.5</v>
      </c>
      <c r="E34" s="12">
        <f t="shared" si="1"/>
        <v>67.699314913799597</v>
      </c>
      <c r="F34" s="35">
        <f>H34</f>
        <v>2478</v>
      </c>
      <c r="G34" s="12" t="s">
        <v>35</v>
      </c>
      <c r="H34" s="16">
        <v>2478</v>
      </c>
      <c r="I34" s="35">
        <f t="shared" ref="I34:I36" si="8">K34</f>
        <v>7920.8</v>
      </c>
      <c r="J34" s="12" t="s">
        <v>35</v>
      </c>
      <c r="K34" s="16">
        <v>7920.8</v>
      </c>
      <c r="L34" s="34">
        <f t="shared" si="3"/>
        <v>319.64487489911215</v>
      </c>
      <c r="M34" s="18">
        <f t="shared" si="2"/>
        <v>5442.8</v>
      </c>
    </row>
    <row r="35" spans="1:13" ht="39.75" customHeight="1" x14ac:dyDescent="0.25">
      <c r="A35" s="24">
        <v>840</v>
      </c>
      <c r="B35" s="6" t="s">
        <v>37</v>
      </c>
      <c r="C35" s="12" t="s">
        <v>35</v>
      </c>
      <c r="D35" s="12" t="s">
        <v>35</v>
      </c>
      <c r="E35" s="12" t="s">
        <v>35</v>
      </c>
      <c r="F35" s="34" t="s">
        <v>35</v>
      </c>
      <c r="G35" s="12" t="s">
        <v>35</v>
      </c>
      <c r="H35" s="12" t="s">
        <v>35</v>
      </c>
      <c r="I35" s="35">
        <f t="shared" si="8"/>
        <v>1.5</v>
      </c>
      <c r="J35" s="12" t="s">
        <v>35</v>
      </c>
      <c r="K35" s="16">
        <v>1.5</v>
      </c>
      <c r="L35" s="34" t="s">
        <v>35</v>
      </c>
      <c r="M35" s="18">
        <f>I35</f>
        <v>1.5</v>
      </c>
    </row>
    <row r="36" spans="1:13" ht="26.25" x14ac:dyDescent="0.25">
      <c r="A36" s="24">
        <v>841</v>
      </c>
      <c r="B36" s="6" t="s">
        <v>20</v>
      </c>
      <c r="C36" s="7">
        <v>3420.5</v>
      </c>
      <c r="D36" s="7">
        <v>4538.8</v>
      </c>
      <c r="E36" s="12">
        <f t="shared" si="1"/>
        <v>132.69405057740099</v>
      </c>
      <c r="F36" s="35">
        <f>H36</f>
        <v>1272</v>
      </c>
      <c r="G36" s="12" t="s">
        <v>35</v>
      </c>
      <c r="H36" s="14">
        <v>1272</v>
      </c>
      <c r="I36" s="35">
        <f t="shared" si="8"/>
        <v>688.8</v>
      </c>
      <c r="J36" s="12" t="s">
        <v>35</v>
      </c>
      <c r="K36" s="7">
        <v>688.8</v>
      </c>
      <c r="L36" s="34">
        <f t="shared" si="3"/>
        <v>54.150943396226417</v>
      </c>
      <c r="M36" s="18">
        <f t="shared" si="2"/>
        <v>-583.20000000000005</v>
      </c>
    </row>
    <row r="37" spans="1:13" ht="30" customHeight="1" x14ac:dyDescent="0.25">
      <c r="A37" s="24">
        <v>845</v>
      </c>
      <c r="B37" s="6" t="s">
        <v>21</v>
      </c>
      <c r="C37" s="7">
        <v>1432.6</v>
      </c>
      <c r="D37" s="7">
        <v>1192.3</v>
      </c>
      <c r="E37" s="12">
        <f t="shared" si="1"/>
        <v>83.226301828842665</v>
      </c>
      <c r="F37" s="35">
        <f t="shared" si="5"/>
        <v>2539</v>
      </c>
      <c r="G37" s="14">
        <v>2537</v>
      </c>
      <c r="H37" s="14">
        <v>2</v>
      </c>
      <c r="I37" s="35">
        <f t="shared" si="6"/>
        <v>1324.1000000000001</v>
      </c>
      <c r="J37" s="7">
        <v>1277.4000000000001</v>
      </c>
      <c r="K37" s="7">
        <v>46.7</v>
      </c>
      <c r="L37" s="34">
        <f t="shared" si="3"/>
        <v>52.150452934226074</v>
      </c>
      <c r="M37" s="18">
        <f t="shared" si="2"/>
        <v>-1214.8999999999999</v>
      </c>
    </row>
    <row r="38" spans="1:13" s="2" customFormat="1" ht="22.5" customHeight="1" x14ac:dyDescent="0.2">
      <c r="A38" s="25"/>
      <c r="B38" s="4" t="s">
        <v>2</v>
      </c>
      <c r="C38" s="4"/>
      <c r="D38" s="4"/>
      <c r="E38" s="1"/>
      <c r="F38" s="1"/>
      <c r="G38" s="4"/>
      <c r="H38" s="4"/>
      <c r="I38" s="1"/>
      <c r="J38" s="4"/>
      <c r="K38" s="4"/>
      <c r="L38" s="1"/>
      <c r="M38" s="1"/>
    </row>
    <row r="39" spans="1:13" s="2" customFormat="1" x14ac:dyDescent="0.2">
      <c r="A39" s="30"/>
      <c r="B39" s="1"/>
      <c r="C39" s="4"/>
      <c r="D39" s="4"/>
      <c r="E39" s="1"/>
      <c r="F39" s="1"/>
      <c r="G39" s="4"/>
      <c r="H39" s="4"/>
      <c r="I39" s="1"/>
      <c r="J39" s="4"/>
      <c r="K39" s="4"/>
      <c r="L39" s="1"/>
      <c r="M39" s="1"/>
    </row>
  </sheetData>
  <autoFilter ref="A7:M38"/>
  <mergeCells count="13">
    <mergeCell ref="A5:A7"/>
    <mergeCell ref="B2:M3"/>
    <mergeCell ref="B5:B7"/>
    <mergeCell ref="L6:L7"/>
    <mergeCell ref="M6:M7"/>
    <mergeCell ref="C5:C7"/>
    <mergeCell ref="E5:E7"/>
    <mergeCell ref="F6:F7"/>
    <mergeCell ref="I6:I7"/>
    <mergeCell ref="J6:K6"/>
    <mergeCell ref="D5:D7"/>
    <mergeCell ref="G6:H6"/>
    <mergeCell ref="F5:M5"/>
  </mergeCells>
  <pageMargins left="0" right="0" top="0" bottom="0" header="0" footer="0"/>
  <pageSetup paperSize="9" scale="7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Вторушин Геннадий Алексеевич</dc:creator>
  <cp:lastModifiedBy>Вторушин Геннадий Алексеевич</cp:lastModifiedBy>
  <cp:lastPrinted>2022-05-18T03:22:10Z</cp:lastPrinted>
  <dcterms:created xsi:type="dcterms:W3CDTF">2015-05-08T05:28:31Z</dcterms:created>
  <dcterms:modified xsi:type="dcterms:W3CDTF">2022-06-03T01:52:38Z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